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kappa\userfiles\nodzakovag\Desktop\"/>
    </mc:Choice>
  </mc:AlternateContent>
  <bookViews>
    <workbookView xWindow="0" yWindow="0" windowWidth="0" windowHeight="0"/>
  </bookViews>
  <sheets>
    <sheet name="Rekapitulace stavby" sheetId="1" r:id="rId1"/>
    <sheet name="EKS-076-2024 - Zábradlí v..." sheetId="2" r:id="rId2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'EKS-076-2024 - Zábradlí v...'!$C$85:$K$244</definedName>
    <definedName name="_xlnm.Print_Area" localSheetId="1">'EKS-076-2024 - Zábradlí v...'!$C$4:$J$37,'EKS-076-2024 - Zábradlí v...'!$C$43:$J$69,'EKS-076-2024 - Zábradlí v...'!$C$75:$J$244</definedName>
    <definedName name="_xlnm.Print_Titles" localSheetId="1">'EKS-076-2024 - Zábradlí v...'!$85:$85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243"/>
  <c r="BH243"/>
  <c r="BG243"/>
  <c r="BF243"/>
  <c r="T243"/>
  <c r="T242"/>
  <c r="R243"/>
  <c r="R242"/>
  <c r="P243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5"/>
  <c r="BH225"/>
  <c r="BG225"/>
  <c r="BF225"/>
  <c r="T225"/>
  <c r="T224"/>
  <c r="R225"/>
  <c r="R224"/>
  <c r="P225"/>
  <c r="P224"/>
  <c r="BI222"/>
  <c r="BH222"/>
  <c r="BG222"/>
  <c r="BF222"/>
  <c r="T222"/>
  <c r="T221"/>
  <c r="R222"/>
  <c r="R221"/>
  <c r="P222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62"/>
  <c r="BH162"/>
  <c r="BG162"/>
  <c r="BF162"/>
  <c r="T162"/>
  <c r="R162"/>
  <c r="P162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30"/>
  <c r="BH130"/>
  <c r="BG130"/>
  <c r="BF130"/>
  <c r="T130"/>
  <c r="R130"/>
  <c r="P130"/>
  <c r="BI123"/>
  <c r="BH123"/>
  <c r="BG123"/>
  <c r="BF123"/>
  <c r="T123"/>
  <c r="R123"/>
  <c r="P123"/>
  <c r="BI121"/>
  <c r="BH121"/>
  <c r="BG121"/>
  <c r="BF121"/>
  <c r="T121"/>
  <c r="R121"/>
  <c r="P121"/>
  <c r="BI117"/>
  <c r="BH117"/>
  <c r="BG117"/>
  <c r="BF117"/>
  <c r="T117"/>
  <c r="R117"/>
  <c r="P117"/>
  <c r="BI112"/>
  <c r="BH112"/>
  <c r="BG112"/>
  <c r="BF112"/>
  <c r="T112"/>
  <c r="R112"/>
  <c r="P112"/>
  <c r="BI108"/>
  <c r="BH108"/>
  <c r="BG108"/>
  <c r="BF108"/>
  <c r="T108"/>
  <c r="R108"/>
  <c r="P108"/>
  <c r="BI105"/>
  <c r="BH105"/>
  <c r="BG105"/>
  <c r="BF105"/>
  <c r="T105"/>
  <c r="R105"/>
  <c r="P105"/>
  <c r="BI101"/>
  <c r="BH101"/>
  <c r="BG101"/>
  <c r="BF101"/>
  <c r="T101"/>
  <c r="R101"/>
  <c r="P101"/>
  <c r="BI95"/>
  <c r="BH95"/>
  <c r="BG95"/>
  <c r="BF95"/>
  <c r="T95"/>
  <c r="R95"/>
  <c r="P95"/>
  <c r="BI93"/>
  <c r="BH93"/>
  <c r="BG93"/>
  <c r="BF93"/>
  <c r="T93"/>
  <c r="R93"/>
  <c r="P93"/>
  <c r="BI89"/>
  <c r="BH89"/>
  <c r="BG89"/>
  <c r="BF89"/>
  <c r="T89"/>
  <c r="R89"/>
  <c r="P89"/>
  <c r="J83"/>
  <c r="J82"/>
  <c r="F82"/>
  <c r="F80"/>
  <c r="E78"/>
  <c r="J51"/>
  <c r="J50"/>
  <c r="F50"/>
  <c r="F48"/>
  <c r="E46"/>
  <c r="J16"/>
  <c r="E16"/>
  <c r="F51"/>
  <c r="J15"/>
  <c r="J10"/>
  <c r="J80"/>
  <c i="1" r="L50"/>
  <c r="AM50"/>
  <c r="AM49"/>
  <c r="L49"/>
  <c r="AM47"/>
  <c r="L47"/>
  <c r="L45"/>
  <c r="L44"/>
  <c i="2" r="BK163"/>
  <c r="BK222"/>
  <c r="BK203"/>
  <c r="BK169"/>
  <c r="J117"/>
  <c r="BK240"/>
  <c r="J214"/>
  <c r="J163"/>
  <c r="BK105"/>
  <c r="J93"/>
  <c r="BK233"/>
  <c r="J203"/>
  <c r="J121"/>
  <c r="J169"/>
  <c r="J199"/>
  <c r="J144"/>
  <c r="BK212"/>
  <c r="BK218"/>
  <c r="BK144"/>
  <c r="BK156"/>
  <c r="BK89"/>
  <c r="J218"/>
  <c r="BK162"/>
  <c r="J95"/>
  <c r="J220"/>
  <c r="J152"/>
  <c r="J136"/>
  <c r="J32"/>
  <c r="J231"/>
  <c r="BK207"/>
  <c r="J173"/>
  <c r="BK108"/>
  <c r="J225"/>
  <c r="J207"/>
  <c r="J140"/>
  <c r="BK112"/>
  <c r="J105"/>
  <c r="J217"/>
  <c r="J149"/>
  <c r="J195"/>
  <c r="J132"/>
  <c r="J167"/>
  <c r="BK191"/>
  <c r="BK231"/>
  <c r="J183"/>
  <c r="BK225"/>
  <c r="J191"/>
  <c r="BK238"/>
  <c r="BK220"/>
  <c r="BK199"/>
  <c r="BK243"/>
  <c r="J222"/>
  <c r="BK187"/>
  <c r="BK117"/>
  <c r="J101"/>
  <c r="J112"/>
  <c r="J187"/>
  <c r="J130"/>
  <c r="J162"/>
  <c r="J108"/>
  <c r="BK152"/>
  <c r="BK93"/>
  <c r="BK217"/>
  <c r="BK183"/>
  <c r="BK123"/>
  <c r="J243"/>
  <c r="J219"/>
  <c r="J156"/>
  <c r="BK177"/>
  <c r="J123"/>
  <c r="BK101"/>
  <c r="BK214"/>
  <c r="BK136"/>
  <c r="BK149"/>
  <c r="BK195"/>
  <c r="BK132"/>
  <c r="J236"/>
  <c r="J212"/>
  <c r="BK95"/>
  <c r="BK219"/>
  <c r="BK140"/>
  <c r="J238"/>
  <c r="BK130"/>
  <c i="1" r="AS54"/>
  <c i="2" r="BK236"/>
  <c r="BK173"/>
  <c r="J177"/>
  <c r="J233"/>
  <c r="J240"/>
  <c r="BK121"/>
  <c r="J89"/>
  <c r="BK167"/>
  <c l="1" r="T116"/>
  <c r="R88"/>
  <c r="R182"/>
  <c r="BK116"/>
  <c r="J116"/>
  <c r="J58"/>
  <c r="BK155"/>
  <c r="J155"/>
  <c r="J60"/>
  <c r="BK88"/>
  <c r="J88"/>
  <c r="J57"/>
  <c r="R129"/>
  <c r="R155"/>
  <c r="P88"/>
  <c r="P182"/>
  <c r="BK235"/>
  <c r="J235"/>
  <c r="J67"/>
  <c r="BK129"/>
  <c r="J129"/>
  <c r="J59"/>
  <c r="BK182"/>
  <c r="J182"/>
  <c r="J61"/>
  <c r="T211"/>
  <c r="BK230"/>
  <c r="R230"/>
  <c r="T235"/>
  <c r="R116"/>
  <c r="P155"/>
  <c r="R211"/>
  <c r="T230"/>
  <c r="T229"/>
  <c r="T88"/>
  <c r="T129"/>
  <c r="BK211"/>
  <c r="J211"/>
  <c r="J62"/>
  <c r="P230"/>
  <c r="P129"/>
  <c r="T155"/>
  <c r="P211"/>
  <c r="R235"/>
  <c r="P116"/>
  <c r="T182"/>
  <c r="P235"/>
  <c r="BK224"/>
  <c r="J224"/>
  <c r="J64"/>
  <c r="BK242"/>
  <c r="J242"/>
  <c r="J68"/>
  <c r="BK221"/>
  <c r="J221"/>
  <c r="J63"/>
  <c r="F83"/>
  <c r="BE243"/>
  <c r="J48"/>
  <c r="BE121"/>
  <c r="BE95"/>
  <c r="BE144"/>
  <c r="BE173"/>
  <c r="BE183"/>
  <c r="BE187"/>
  <c r="BE207"/>
  <c r="BE89"/>
  <c r="BE123"/>
  <c r="BE117"/>
  <c r="BE163"/>
  <c r="BE191"/>
  <c r="BE195"/>
  <c r="BE218"/>
  <c r="BE222"/>
  <c r="BE225"/>
  <c r="BE140"/>
  <c r="BE149"/>
  <c r="BE152"/>
  <c r="BE162"/>
  <c r="BE108"/>
  <c r="BE112"/>
  <c r="BE132"/>
  <c r="BE177"/>
  <c r="BE203"/>
  <c r="BE217"/>
  <c r="BE240"/>
  <c r="BE93"/>
  <c r="BE105"/>
  <c r="BE130"/>
  <c r="BE136"/>
  <c r="BE156"/>
  <c r="BE167"/>
  <c r="BE212"/>
  <c r="BE214"/>
  <c r="BE219"/>
  <c r="BE220"/>
  <c r="BE231"/>
  <c r="BE233"/>
  <c r="BE236"/>
  <c r="BE238"/>
  <c i="1" r="AW55"/>
  <c i="2" r="BE101"/>
  <c r="BE169"/>
  <c r="BE199"/>
  <c r="F35"/>
  <c i="1" r="BD55"/>
  <c r="BD54"/>
  <c r="W33"/>
  <c i="2" r="F33"/>
  <c i="1" r="BB55"/>
  <c r="BB54"/>
  <c r="AX54"/>
  <c i="2" r="F34"/>
  <c i="1" r="BC55"/>
  <c r="BC54"/>
  <c r="W32"/>
  <c i="2" r="F32"/>
  <c i="1" r="BA55"/>
  <c r="BA54"/>
  <c r="AW54"/>
  <c r="AK30"/>
  <c i="2" l="1" r="P229"/>
  <c r="BK229"/>
  <c r="J229"/>
  <c r="J65"/>
  <c r="T87"/>
  <c r="T86"/>
  <c r="R229"/>
  <c r="P87"/>
  <c r="P86"/>
  <c i="1" r="AU55"/>
  <c i="2" r="R87"/>
  <c r="R86"/>
  <c r="BK87"/>
  <c r="BK86"/>
  <c r="J86"/>
  <c r="J230"/>
  <c r="J66"/>
  <c r="J28"/>
  <c i="1" r="AG55"/>
  <c r="AG54"/>
  <c r="AK26"/>
  <c r="AU54"/>
  <c r="W31"/>
  <c i="2" r="F31"/>
  <c i="1" r="AZ55"/>
  <c r="AZ54"/>
  <c r="W29"/>
  <c r="W30"/>
  <c r="AY54"/>
  <c i="2" r="J31"/>
  <c i="1" r="AV55"/>
  <c r="AT55"/>
  <c r="AN55"/>
  <c i="2" l="1" r="J55"/>
  <c r="J87"/>
  <c r="J56"/>
  <c r="J37"/>
  <c i="1"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<sst xmlns="http://schemas.openxmlformats.org/spreadsheetml/2006/main">
  <si>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</si>
  <si>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</si>
  <si>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</si>
  <si>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</si>
  <si>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</si>
  <si>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{dd70439b-7359-4093-89cb-4a7ddaab2bef}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</si>
  <si>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</si>
  <si>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</si>
  <si>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</si>
  <si>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</si>
  <si>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</si>
  <si>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</si>
  <si>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</si>
  <si>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</si>
  <si>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EKS-076-2024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</si>
  <si>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</si>
  <si>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</si>
  <si>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Zábradlí v Chlumské ulici, Bílina</t>
  </si>
  <si>
    <t>KSO:</t>
  </si>
  <si>
    <t/>
  </si>
  <si>
    <t>CC-CZ:</t>
  </si>
  <si>
    <t>Místo:</t>
  </si>
  <si>
    <t>Bílina, okr.Teplice</t>
  </si>
  <si>
    <t>Datum:</t>
  </si>
  <si>
    <t>30. 10. 2024</t>
  </si>
  <si>
    <t>Zadavatel:</t>
  </si>
  <si>
    <t>IČ:</t>
  </si>
  <si>
    <t>00266230</t>
  </si>
  <si>
    <t>Město Bílina, Břežánská 50/4, Bílina</t>
  </si>
  <si>
    <t>DIČ:</t>
  </si>
  <si>
    <t>CZ00266230</t>
  </si>
  <si>
    <t>Účastník:</t>
  </si>
  <si>
    <t>Vyplň údaj</t>
  </si>
  <si>
    <t>Projektant:</t>
  </si>
  <si>
    <t>25423126</t>
  </si>
  <si>
    <t>PS projekty s.r.o., 14.října 291/4, Teplice</t>
  </si>
  <si>
    <t>CZ25423126</t>
  </si>
  <si>
    <t>True</t>
  </si>
  <si>
    <t>Zpracovatel:</t>
  </si>
  <si>
    <t>11944668</t>
  </si>
  <si>
    <t>STAVINVEST KMS s.r.o., Studentská 285/22, Bílina</t>
  </si>
  <si>
    <t>CZ11944668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</si>
  <si>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</si>
  <si>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</si>
  <si>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</si>
  <si>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</si>
  <si>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</si>
  <si>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</si>
  <si>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</si>
  <si>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</si>
  <si>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</si>
  <si>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</si>
  <si>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</si>
  <si>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</si>
  <si>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</si>
  <si>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</si>
  <si>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</si>
  <si>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</si>
  <si>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</si>
  <si>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</si>
  <si>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</si>
  <si>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</si>
  <si>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</si>
  <si>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</si>
  <si>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</si>
  <si>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</si>
  <si>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</si>
  <si>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</si>
  <si>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</si>
  <si>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</si>
  <si>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</si>
  <si>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</si>
  <si>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</si>
  <si>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</si>
  <si>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</si>
  <si>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</si>
  <si>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</si>
  <si>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</si>
  <si>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</si>
  <si>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</si>
  <si>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</si>
  <si>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</si>
  <si>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</si>
  <si>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</si>
  <si>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</si>
  <si>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</si>
  <si>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</si>
  <si>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</si>
  <si>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</si>
  <si>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</si>
  <si>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</si>
  <si>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</si>
  <si>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</si>
  <si>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</si>
  <si>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</si>
  <si>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</si>
  <si>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96 - Bourání konstrukcí</t>
  </si>
  <si>
    <t xml:space="preserve">    997 - Přesun sutě</t>
  </si>
  <si>
    <t xml:space="preserve">    998 - Přesun hmot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</si>
  <si>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</si>
  <si>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</si>
  <si>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</si>
  <si>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</si>
  <si>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</si>
  <si>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</si>
  <si>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</si>
  <si>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</si>
  <si>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</si>
  <si>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</si>
  <si>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</si>
  <si>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</si>
  <si>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</si>
  <si>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</si>
  <si>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</si>
  <si>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</si>
  <si>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</si>
  <si>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</si>
  <si>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</si>
  <si>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</si>
  <si>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</si>
  <si>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</si>
  <si>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</si>
  <si>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119003217</t>
  </si>
  <si>
    <t>Pomocné konstrukce při zabezpečení výkopu svislé ocelové mobilní oplocení, výšky do 1,5 m panely vyplněné dráty zřízení</t>
  </si>
  <si>
    <t>m</t>
  </si>
  <si>
    <t>4</t>
  </si>
  <si>
    <t>2100301917</t>
  </si>
  <si>
    <t>Online PSC</t>
  </si>
  <si>
    <t>https://podminky.urs.cz/item/CS_URS_2024_02/119003217</t>
  </si>
  <si>
    <t>VV</t>
  </si>
  <si>
    <t>"oplocení prostoru staveniště" 210,0</t>
  </si>
  <si>
    <t>Součet</t>
  </si>
  <si>
    <t>119003218</t>
  </si>
  <si>
    <t>Pomocné konstrukce při zabezpečení výkopu svislé ocelové mobilní oplocení, výšky do 1,5 m panely vyplněné dráty odstranění</t>
  </si>
  <si>
    <t>-587810295</t>
  </si>
  <si>
    <t>https://podminky.urs.cz/item/CS_URS_2024_02/119003218</t>
  </si>
  <si>
    <t>3</t>
  </si>
  <si>
    <t>131213701</t>
  </si>
  <si>
    <t>Hloubení nezapažených jam ručně s urovnáním dna do předepsaného profilu a spádu v hornině třídy těžitelnosti I skupiny 3 soudržných</t>
  </si>
  <si>
    <t>m3</t>
  </si>
  <si>
    <t>1558934554</t>
  </si>
  <si>
    <t>https://podminky.urs.cz/item/CS_URS_2024_02/131213701</t>
  </si>
  <si>
    <t>"výkop pro základové patky rozměru 300/300/600mm v úseku č.1" (0,3*0,3*0,6)*24</t>
  </si>
  <si>
    <t>"výkop pro základové patky rozměru 300/300/600mm v úseku č.2" (0,3*0,3*0,6)*6</t>
  </si>
  <si>
    <t>"výkop pro základové patky rozměru 300/300/600mm v úseku č.3" (0,3*0,3*0,6)*79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</si>
  <si>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</si>
  <si>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</si>
  <si>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2035721295</t>
  </si>
  <si>
    <t>https://podminky.urs.cz/item/CS_URS_2024_02/162751117</t>
  </si>
  <si>
    <t>"odvoz výkopku na skládku" 5,886</t>
  </si>
  <si>
    <t>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</si>
  <si>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</si>
  <si>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</si>
  <si>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323439665</t>
  </si>
  <si>
    <t>https://podminky.urs.cz/item/CS_URS_2024_02/162751119</t>
  </si>
  <si>
    <t>5,886*5 "Přepočtené koeficientem množství</t>
  </si>
  <si>
    <t>6</t>
  </si>
  <si>
    <t>171201231</t>
  </si>
  <si>
    <t>Poplatek za uložení stavebního odpadu na recyklační skládce (skládkovné) zeminy a kamení zatříděného do Katalogu odpadů pod kódem 17 05 04</t>
  </si>
  <si>
    <t>t</t>
  </si>
  <si>
    <t>1815683168</t>
  </si>
  <si>
    <t>https://podminky.urs.cz/item/CS_URS_2024_02/171201231</t>
  </si>
  <si>
    <t>"uložení výkopku na skládku" 5,886</t>
  </si>
  <si>
    <t>5,886*1,85 "Přepočtené koeficientem množství</t>
  </si>
  <si>
    <t>7</t>
  </si>
  <si>
    <t>181912112</t>
  </si>
  <si>
    <t>Úprava pláně vyrovnáním výškových rozdílů ručně v hornině třídy těžitelnosti I skupiny 3 se zhutněním</t>
  </si>
  <si>
    <t>m2</t>
  </si>
  <si>
    <t>1692537833</t>
  </si>
  <si>
    <t>https://podminky.urs.cz/item/CS_URS_2024_02/181912112</t>
  </si>
  <si>
    <t>"obnova částečně odstraněné plochy AB souvrství" 15,0</t>
  </si>
  <si>
    <t>Zakládání</t>
  </si>
  <si>
    <t>8</t>
  </si>
  <si>
    <t>219991114</t>
  </si>
  <si>
    <t>Položení chráničky z plastových trubek vnitřní průměr přes 100 do 150 mm</t>
  </si>
  <si>
    <t>348782773</t>
  </si>
  <si>
    <t>https://podminky.urs.cz/item/CS_URS_2024_02/219991114</t>
  </si>
  <si>
    <t>"chráničky kotevních otvorů zábradlí v patkách - PVC trubka DN125 dl.300mm" 0,3*109</t>
  </si>
  <si>
    <t>9</t>
  </si>
  <si>
    <t>M</t>
  </si>
  <si>
    <t>28611126</t>
  </si>
  <si>
    <t>trubka kanalizační PVC DN 125x1000mm SN4</t>
  </si>
  <si>
    <t>388494152</t>
  </si>
  <si>
    <t>32,7*1,05 "Přepočtené koeficientem množství</t>
  </si>
  <si>
    <t>10</t>
  </si>
  <si>
    <t>275313611</t>
  </si>
  <si>
    <t>Základy z betonu prostého patky a bloky z betonu kamenem neprokládaného tř. C 16/20-XC2</t>
  </si>
  <si>
    <t>-1289570850</t>
  </si>
  <si>
    <t>https://podminky.urs.cz/item/CS_URS_2024_02/275313611</t>
  </si>
  <si>
    <t>"základové patky rozměru 300/300/600mm v úseku č.1" (0,3*0,3*0,6)*24</t>
  </si>
  <si>
    <t>"základové patky rozměru 300/300/600mm v úseku č.2" (0,3*0,3*0,6)*6</t>
  </si>
  <si>
    <t>"základové patky rozměru 300/300/600mm v úseku č.3" (0,3*0,3*0,6)*79</t>
  </si>
  <si>
    <t>Komunikace pozemní</t>
  </si>
  <si>
    <t>11</t>
  </si>
  <si>
    <t>564730001</t>
  </si>
  <si>
    <t>Podklad nebo kryt z kameniva hrubého drceného vel. 8-16 mm s rozprostřením a zhutněním plochy jednotlivě do 100 m2, po zhutnění tl. 100 mm</t>
  </si>
  <si>
    <t>294403651</t>
  </si>
  <si>
    <t>https://podminky.urs.cz/item/CS_URS_2024_02/564730001</t>
  </si>
  <si>
    <t>564751102</t>
  </si>
  <si>
    <t>Podklad nebo kryt z kameniva hrubého drceného vel. 32-63 mm s rozprostřením a zhutněním plochy jednotlivě do 100 m2, po zhutnění tl. 160 mm</t>
  </si>
  <si>
    <t>1977440169</t>
  </si>
  <si>
    <t>https://podminky.urs.cz/item/CS_URS_2024_02/564751102</t>
  </si>
  <si>
    <t>"obnova částečně odstraněné plochy AB souvrství" 1,5</t>
  </si>
  <si>
    <t>13</t>
  </si>
  <si>
    <t>564811011</t>
  </si>
  <si>
    <t>Podklad ze štěrkodrti ŠD s rozprostřením a zhutněním plochy jednotlivě do 100 m2, po zhutnění tl. 50 mm</t>
  </si>
  <si>
    <t>1388510199</t>
  </si>
  <si>
    <t>https://podminky.urs.cz/item/CS_URS_2024_02/564811011</t>
  </si>
  <si>
    <t>14</t>
  </si>
  <si>
    <t>577154031</t>
  </si>
  <si>
    <t>Asfaltový beton vrstva obrusná ACO 11 (ABS) s rozprostřením a se zhutněním z modifikovaného asfaltu v pruhu šířky do 1,5 m, po zhutnění tl. 60 mm</t>
  </si>
  <si>
    <t>-1256425167</t>
  </si>
  <si>
    <t>https://podminky.urs.cz/item/CS_URS_2024_02/577154031</t>
  </si>
  <si>
    <t>15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</si>
  <si>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</si>
  <si>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</si>
  <si>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-861224644</t>
  </si>
  <si>
    <t>https://podminky.urs.cz/item/CS_URS_2024_02/596211110</t>
  </si>
  <si>
    <t>"varovné pásy" (11,8+3,89+1,8)*0,4</t>
  </si>
  <si>
    <t>"vodící linie" (3,195+1,265+0,91)*0,4</t>
  </si>
  <si>
    <t>16</t>
  </si>
  <si>
    <t>59245019</t>
  </si>
  <si>
    <t>dlažba pro nevidomé betonová 200x100mm tl 60mm přírodní</t>
  </si>
  <si>
    <t>1857012561</t>
  </si>
  <si>
    <t>6,996*1,05 "Přepočtené koeficientem množství</t>
  </si>
  <si>
    <t>17</t>
  </si>
  <si>
    <t>59246086</t>
  </si>
  <si>
    <t>dlažba pro nevidomé betonová 200x200mm tl 60mm bílá</t>
  </si>
  <si>
    <t>1487464907</t>
  </si>
  <si>
    <t>2,148*1,05 "Přepočtené koeficientem množství</t>
  </si>
  <si>
    <t>Ostatní konstrukce a práce, bourání</t>
  </si>
  <si>
    <t>18</t>
  </si>
  <si>
    <t>911111111</t>
  </si>
  <si>
    <t>Montáž zábradlí ocelového zabetonovaného</t>
  </si>
  <si>
    <t>-1621260270</t>
  </si>
  <si>
    <t>https://podminky.urs.cz/item/CS_URS_2024_02/911111111</t>
  </si>
  <si>
    <t>"montáž zábradlí v úseku č.1" 37,9</t>
  </si>
  <si>
    <t>"montáž zábradlí v úseku č.2" 9,5</t>
  </si>
  <si>
    <t>"montáž zábradlí v úseku č.3" 160,0</t>
  </si>
  <si>
    <t>19</t>
  </si>
  <si>
    <t>Mat/767-001</t>
  </si>
  <si>
    <t>ocelové atypické zábradlí v.1100mm z profilů tř.S235 vč.povrchové úpravy</t>
  </si>
  <si>
    <t>1151280775</t>
  </si>
  <si>
    <t>20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</si>
  <si>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</si>
  <si>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</si>
  <si>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214362382</t>
  </si>
  <si>
    <t>https://podminky.urs.cz/item/CS_URS_2024_02/916231213</t>
  </si>
  <si>
    <t>"osazení nového obrubníku" 34,6</t>
  </si>
  <si>
    <t>59217019</t>
  </si>
  <si>
    <t>obrubník betonový chodníkový 1000x100x200mm</t>
  </si>
  <si>
    <t>1385493043</t>
  </si>
  <si>
    <t>34,6*1,05 "Přepočtené koeficientem množství</t>
  </si>
  <si>
    <t>22</t>
  </si>
  <si>
    <t>916991121</t>
  </si>
  <si>
    <t>Lože pod obrubníky, krajníky nebo obruby z dlažebních kostek z betonu prostého</t>
  </si>
  <si>
    <t>53602577</t>
  </si>
  <si>
    <t>https://podminky.urs.cz/item/CS_URS_2024_02/916991121</t>
  </si>
  <si>
    <t>"zvětšení lože a opěry obrubníků" 34,6*0,15</t>
  </si>
  <si>
    <t>23</t>
  </si>
  <si>
    <t>919735111</t>
  </si>
  <si>
    <t>Řezání stávajícího živičného krytu nebo podkladu hloubky do 50 mm</t>
  </si>
  <si>
    <t>1676775132</t>
  </si>
  <si>
    <t>https://podminky.urs.cz/item/CS_URS_2024_02/919735111</t>
  </si>
  <si>
    <t>"separační řez k doasfaltování plochy komunikace" 35,0</t>
  </si>
  <si>
    <t>24</t>
  </si>
  <si>
    <t>919735112</t>
  </si>
  <si>
    <t>Řezání stávajícího živičného krytu nebo podkladu hloubky přes 50 do 100 mm</t>
  </si>
  <si>
    <t>-222380265</t>
  </si>
  <si>
    <t>https://podminky.urs.cz/item/CS_URS_2024_02/919735112</t>
  </si>
  <si>
    <t>"separační řez pro varovné pásy" 11,8+0,4+4,29+1,8+0,4+1,4+3,89+0,4</t>
  </si>
  <si>
    <t>"separační řez pro vodící linie" 1,665+0,91+0,51+1,265+0,4+3,195*2</t>
  </si>
  <si>
    <t>96</t>
  </si>
  <si>
    <t>Bourání konstrukcí</t>
  </si>
  <si>
    <t>25</t>
  </si>
  <si>
    <t>113107122</t>
  </si>
  <si>
    <t>Odstranění podkladů nebo krytů ručně s přemístěním hmot na skládku na vzdálenost do 3 m nebo s naložením na dopravní prostředek z kameniva hrubého drceného, o tl. vrstvy přes 100 do 200 mm</t>
  </si>
  <si>
    <t>1843251802</t>
  </si>
  <si>
    <t>https://podminky.urs.cz/item/CS_URS_2024_02/113107122</t>
  </si>
  <si>
    <t>"odstranění podkladu krytu pro varovné pásy a vodící linie" 9,144</t>
  </si>
  <si>
    <t>26</t>
  </si>
  <si>
    <t>113154516</t>
  </si>
  <si>
    <t>Frézování živičného podkladu nebo krytu s naložením hmot na dopravní prostředek plochy do 500 m2 pruhu šířky do 0,5 m, tloušťky vrstvy 80 mm</t>
  </si>
  <si>
    <t>268628072</t>
  </si>
  <si>
    <t>https://podminky.urs.cz/item/CS_URS_2024_02/113154516</t>
  </si>
  <si>
    <t>"odfrázování krytu pro varovné pásy a vodící linie" 9,144</t>
  </si>
  <si>
    <t>27</t>
  </si>
  <si>
    <t>113202111</t>
  </si>
  <si>
    <t>Vytrhání obrub s vybouráním lože, s přemístěním hmot na skládku na vzdálenost do 3 m nebo s naložením na dopravní prostředek z krajníků nebo obrubníků stojatých</t>
  </si>
  <si>
    <t>-1007690681</t>
  </si>
  <si>
    <t>https://podminky.urs.cz/item/CS_URS_2024_02/113202111</t>
  </si>
  <si>
    <t>"odstranění obrubníků v místě provádění patek zábradlí" 32,7</t>
  </si>
  <si>
    <t>28</t>
  </si>
  <si>
    <t>938908421</t>
  </si>
  <si>
    <t>Čištění vozovek vodním paprskem pod tlakem 2500 barů (např. Peel Jet) živičného, betonového nebo dlážděného</t>
  </si>
  <si>
    <t>474834966</t>
  </si>
  <si>
    <t>https://podminky.urs.cz/item/CS_URS_2024_02/938908421</t>
  </si>
  <si>
    <t>"rozpočtový ekvivalent k očištění stávajícího obrubníku" 160,0*0,35</t>
  </si>
  <si>
    <t>29</t>
  </si>
  <si>
    <t>938909411</t>
  </si>
  <si>
    <t>Čištění vozovek odkopem ručně ulehlého nánosu z povrchu podkladu nebo krytu s odklizením na hromady na vzdálenost do 20 m nebo naložením na dopravní prostředek tloušťky vrstvy do 5 cm</t>
  </si>
  <si>
    <t>1471488035</t>
  </si>
  <si>
    <t>https://podminky.urs.cz/item/CS_URS_2024_02/938909411</t>
  </si>
  <si>
    <t>"rozpočtový ekvivalent k očištění stávajícího obrubníku" 160,0*0,55</t>
  </si>
  <si>
    <t>30</t>
  </si>
  <si>
    <t>966005111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</si>
  <si>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</si>
  <si>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-1249294017</t>
  </si>
  <si>
    <t>https://podminky.urs.cz/item/CS_URS_2024_02/966005111</t>
  </si>
  <si>
    <t>"odstranění původního zábradlí" 154,2</t>
  </si>
  <si>
    <t>31</t>
  </si>
  <si>
    <t>981511116</t>
  </si>
  <si>
    <t>Demolice konstrukcí objektů postupným rozebíráním konstrukcí z betonu prostého</t>
  </si>
  <si>
    <t>1882227669</t>
  </si>
  <si>
    <t>https://podminky.urs.cz/item/CS_URS_2024_02/981511116</t>
  </si>
  <si>
    <t>"odstranění stávající betonové zídky" 34,0*0,5*0,275</t>
  </si>
  <si>
    <t>997</t>
  </si>
  <si>
    <t>Přesun sutě</t>
  </si>
  <si>
    <t>32</t>
  </si>
  <si>
    <t>997006512</t>
  </si>
  <si>
    <t>Vodorovná doprava suti na skládku s naložením na dopravní prostředek a složením přes 100 m do 1 km</t>
  </si>
  <si>
    <t>-2006615826</t>
  </si>
  <si>
    <t>https://podminky.urs.cz/item/CS_URS_2024_02/997006512</t>
  </si>
  <si>
    <t>33</t>
  </si>
  <si>
    <t>997006519</t>
  </si>
  <si>
    <t>Vodorovná doprava suti na skládku Příplatek k ceně -6512 za každý další i započatý 1 km</t>
  </si>
  <si>
    <t>860124888</t>
  </si>
  <si>
    <t>https://podminky.urs.cz/item/CS_URS_2024_02/997006519</t>
  </si>
  <si>
    <t>31,68*14 "Přepočtené koeficientem množství</t>
  </si>
  <si>
    <t>34</t>
  </si>
  <si>
    <t>94621006</t>
  </si>
  <si>
    <t>poplatek za uložení stavebního odpadu z asfaltových směsí bez obsahu dehtu zatříděného kódem 17 03 02 na recyklační skládku</t>
  </si>
  <si>
    <t>43016433</t>
  </si>
  <si>
    <t>35</t>
  </si>
  <si>
    <t>94621007</t>
  </si>
  <si>
    <t>poplatek za uložení stavebního odpadu zeminy a kamení zatříděného kódem 17 05 04 na recyklační skládku</t>
  </si>
  <si>
    <t>803613105</t>
  </si>
  <si>
    <t>36</t>
  </si>
  <si>
    <t>94621000</t>
  </si>
  <si>
    <t>poplatek za uložení stavebního odpadu betonového zatříděného kódem 17 01 01 na recyklační skládku</t>
  </si>
  <si>
    <t>2115072208</t>
  </si>
  <si>
    <t>37</t>
  </si>
  <si>
    <t>Indiv.kalk.997</t>
  </si>
  <si>
    <t>odpočet výtěžnosti ocelových konstrukcí</t>
  </si>
  <si>
    <t>-260901832</t>
  </si>
  <si>
    <t>998</t>
  </si>
  <si>
    <t>Přesun hmot</t>
  </si>
  <si>
    <t>38</t>
  </si>
  <si>
    <t>998229112</t>
  </si>
  <si>
    <t>Přesun hmot ruční pro pozemní komunikace s naložením a složením na vzdálenost do 50 m, s krytem dlážděným</t>
  </si>
  <si>
    <t>1748071660</t>
  </si>
  <si>
    <t>https://podminky.urs.cz/item/CS_URS_2024_02/998229112</t>
  </si>
  <si>
    <t>HZS</t>
  </si>
  <si>
    <t>Hodinové zúčtovací sazby</t>
  </si>
  <si>
    <t>39</t>
  </si>
  <si>
    <t>HZS4232</t>
  </si>
  <si>
    <t>Hodinové zúčtovací sazby ostatních profesí revizní a kontrolní činnost technik odborný</t>
  </si>
  <si>
    <t>hod</t>
  </si>
  <si>
    <t>512</t>
  </si>
  <si>
    <t>461397336</t>
  </si>
  <si>
    <t>https://podminky.urs.cz/item/CS_URS_2024_02/HZS4232</t>
  </si>
  <si>
    <t>"ověření rozměrů in-situ pro zpracování dílenské/výrobní dokumentace zábradlí" 20,0</t>
  </si>
  <si>
    <t>VRN</t>
  </si>
  <si>
    <t>Vedlejší rozpočtové náklady</t>
  </si>
  <si>
    <t>VRN1</t>
  </si>
  <si>
    <t>Průzkumné, geodetické a projektové práce</t>
  </si>
  <si>
    <t>40</t>
  </si>
  <si>
    <t>012344000</t>
  </si>
  <si>
    <t>Vytyčovací práce</t>
  </si>
  <si>
    <t>sbr</t>
  </si>
  <si>
    <t>1024</t>
  </si>
  <si>
    <t>-1201646134</t>
  </si>
  <si>
    <t>https://podminky.urs.cz/item/CS_URS_2024_02/012344000</t>
  </si>
  <si>
    <t>41</t>
  </si>
  <si>
    <t>013294000</t>
  </si>
  <si>
    <t>Ostatní dokumentace stavby</t>
  </si>
  <si>
    <t>1615674864</t>
  </si>
  <si>
    <t>https://podminky.urs.cz/item/CS_URS_2024_02/013294000</t>
  </si>
  <si>
    <t>VRN3</t>
  </si>
  <si>
    <t>Zařízení staveniště</t>
  </si>
  <si>
    <t>42</t>
  </si>
  <si>
    <t>032103000</t>
  </si>
  <si>
    <t>Náklady na stavební buňky, úpravu stávajících objektů</t>
  </si>
  <si>
    <t>1211248176</t>
  </si>
  <si>
    <t>https://podminky.urs.cz/item/CS_URS_2024_02/032103000</t>
  </si>
  <si>
    <t>43</t>
  </si>
  <si>
    <t>032503000</t>
  </si>
  <si>
    <t>Skládky na staveništi</t>
  </si>
  <si>
    <t>-1305472729</t>
  </si>
  <si>
    <t>https://podminky.urs.cz/item/CS_URS_2024_02/032503000</t>
  </si>
  <si>
    <t>44</t>
  </si>
  <si>
    <t>031303000</t>
  </si>
  <si>
    <t>Náklady na zábor</t>
  </si>
  <si>
    <t>kpl</t>
  </si>
  <si>
    <t>1648348152</t>
  </si>
  <si>
    <t>https://podminky.urs.cz/item/CS_URS_2024_02/031303000</t>
  </si>
  <si>
    <t>VRN7</t>
  </si>
  <si>
    <t>Provozní vlivy</t>
  </si>
  <si>
    <t>45</t>
  </si>
  <si>
    <t>075002000</t>
  </si>
  <si>
    <t>Ochranná pásma</t>
  </si>
  <si>
    <t>22248787</t>
  </si>
  <si>
    <t>https://podminky.urs.cz/item/CS_URS_2024_02/075002000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</si>
</sst>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9003217" TargetMode="External" /><Relationship Id="rId2" Type="http://schemas.openxmlformats.org/officeDocument/2006/relationships/hyperlink" Target="https://podminky.urs.cz/item/CS_URS_2024_02/119003218" TargetMode="External" /><Relationship Id="rId3" Type="http://schemas.openxmlformats.org/officeDocument/2006/relationships/hyperlink" Target="https://podminky.urs.cz/item/CS_URS_2024_02/131213701" TargetMode="External" /><Relationship Id="rId4" Type="http://schemas.openxmlformats.org/officeDocument/2006/relationships/hyperlink" Target="https://podminky.urs.cz/item/CS_URS_2024_02/162751117" TargetMode="External" /><Relationship Id="rId5" Type="http://schemas.openxmlformats.org/officeDocument/2006/relationships/hyperlink" Target="https://podminky.urs.cz/item/CS_URS_2024_02/162751119" TargetMode="External" /><Relationship Id="rId6" Type="http://schemas.openxmlformats.org/officeDocument/2006/relationships/hyperlink" Target="https://podminky.urs.cz/item/CS_URS_2024_02/171201231" TargetMode="External" /><Relationship Id="rId7" Type="http://schemas.openxmlformats.org/officeDocument/2006/relationships/hyperlink" Target="https://podminky.urs.cz/item/CS_URS_2024_02/181912112" TargetMode="External" /><Relationship Id="rId8" Type="http://schemas.openxmlformats.org/officeDocument/2006/relationships/hyperlink" Target="https://podminky.urs.cz/item/CS_URS_2024_02/219991114" TargetMode="External" /><Relationship Id="rId9" Type="http://schemas.openxmlformats.org/officeDocument/2006/relationships/hyperlink" Target="https://podminky.urs.cz/item/CS_URS_2024_02/275313611" TargetMode="External" /><Relationship Id="rId10" Type="http://schemas.openxmlformats.org/officeDocument/2006/relationships/hyperlink" Target="https://podminky.urs.cz/item/CS_URS_2024_02/564730001" TargetMode="External" /><Relationship Id="rId11" Type="http://schemas.openxmlformats.org/officeDocument/2006/relationships/hyperlink" Target="https://podminky.urs.cz/item/CS_URS_2024_02/564751102" TargetMode="External" /><Relationship Id="rId12" Type="http://schemas.openxmlformats.org/officeDocument/2006/relationships/hyperlink" Target="https://podminky.urs.cz/item/CS_URS_2024_02/564811011" TargetMode="External" /><Relationship Id="rId13" Type="http://schemas.openxmlformats.org/officeDocument/2006/relationships/hyperlink" Target="https://podminky.urs.cz/item/CS_URS_2024_02/577154031" TargetMode="External" /><Relationship Id="rId14" Type="http://schemas.openxmlformats.org/officeDocument/2006/relationships/hyperlink" Target="https://podminky.urs.cz/item/CS_URS_2024_02/596211110" TargetMode="External" /><Relationship Id="rId15" Type="http://schemas.openxmlformats.org/officeDocument/2006/relationships/hyperlink" Target="https://podminky.urs.cz/item/CS_URS_2024_02/911111111" TargetMode="External" /><Relationship Id="rId16" Type="http://schemas.openxmlformats.org/officeDocument/2006/relationships/hyperlink" Target="https://podminky.urs.cz/item/CS_URS_2024_02/916231213" TargetMode="External" /><Relationship Id="rId17" Type="http://schemas.openxmlformats.org/officeDocument/2006/relationships/hyperlink" Target="https://podminky.urs.cz/item/CS_URS_2024_02/916991121" TargetMode="External" /><Relationship Id="rId18" Type="http://schemas.openxmlformats.org/officeDocument/2006/relationships/hyperlink" Target="https://podminky.urs.cz/item/CS_URS_2024_02/919735111" TargetMode="External" /><Relationship Id="rId19" Type="http://schemas.openxmlformats.org/officeDocument/2006/relationships/hyperlink" Target="https://podminky.urs.cz/item/CS_URS_2024_02/919735112" TargetMode="External" /><Relationship Id="rId20" Type="http://schemas.openxmlformats.org/officeDocument/2006/relationships/hyperlink" Target="https://podminky.urs.cz/item/CS_URS_2024_02/113107122" TargetMode="External" /><Relationship Id="rId21" Type="http://schemas.openxmlformats.org/officeDocument/2006/relationships/hyperlink" Target="https://podminky.urs.cz/item/CS_URS_2024_02/113154516" TargetMode="External" /><Relationship Id="rId22" Type="http://schemas.openxmlformats.org/officeDocument/2006/relationships/hyperlink" Target="https://podminky.urs.cz/item/CS_URS_2024_02/113202111" TargetMode="External" /><Relationship Id="rId23" Type="http://schemas.openxmlformats.org/officeDocument/2006/relationships/hyperlink" Target="https://podminky.urs.cz/item/CS_URS_2024_02/938908421" TargetMode="External" /><Relationship Id="rId24" Type="http://schemas.openxmlformats.org/officeDocument/2006/relationships/hyperlink" Target="https://podminky.urs.cz/item/CS_URS_2024_02/938909411" TargetMode="External" /><Relationship Id="rId25" Type="http://schemas.openxmlformats.org/officeDocument/2006/relationships/hyperlink" Target="https://podminky.urs.cz/item/CS_URS_2024_02/966005111" TargetMode="External" /><Relationship Id="rId26" Type="http://schemas.openxmlformats.org/officeDocument/2006/relationships/hyperlink" Target="https://podminky.urs.cz/item/CS_URS_2024_02/981511116" TargetMode="External" /><Relationship Id="rId27" Type="http://schemas.openxmlformats.org/officeDocument/2006/relationships/hyperlink" Target="https://podminky.urs.cz/item/CS_URS_2024_02/997006512" TargetMode="External" /><Relationship Id="rId28" Type="http://schemas.openxmlformats.org/officeDocument/2006/relationships/hyperlink" Target="https://podminky.urs.cz/item/CS_URS_2024_02/997006519" TargetMode="External" /><Relationship Id="rId29" Type="http://schemas.openxmlformats.org/officeDocument/2006/relationships/hyperlink" Target="https://podminky.urs.cz/item/CS_URS_2024_02/998229112" TargetMode="External" /><Relationship Id="rId30" Type="http://schemas.openxmlformats.org/officeDocument/2006/relationships/hyperlink" Target="https://podminky.urs.cz/item/CS_URS_2024_02/HZS4232" TargetMode="External" /><Relationship Id="rId31" Type="http://schemas.openxmlformats.org/officeDocument/2006/relationships/hyperlink" Target="https://podminky.urs.cz/item/CS_URS_2024_02/012344000" TargetMode="External" /><Relationship Id="rId32" Type="http://schemas.openxmlformats.org/officeDocument/2006/relationships/hyperlink" Target="https://podminky.urs.cz/item/CS_URS_2024_02/013294000" TargetMode="External" /><Relationship Id="rId33" Type="http://schemas.openxmlformats.org/officeDocument/2006/relationships/hyperlink" Target="https://podminky.urs.cz/item/CS_URS_2024_02/032103000" TargetMode="External" /><Relationship Id="rId34" Type="http://schemas.openxmlformats.org/officeDocument/2006/relationships/hyperlink" Target="https://podminky.urs.cz/item/CS_URS_2024_02/032503000" TargetMode="External" /><Relationship Id="rId35" Type="http://schemas.openxmlformats.org/officeDocument/2006/relationships/hyperlink" Target="https://podminky.urs.cz/item/CS_URS_2024_02/031303000" TargetMode="External" /><Relationship Id="rId36" Type="http://schemas.openxmlformats.org/officeDocument/2006/relationships/hyperlink" Target="https://podminky.urs.cz/item/CS_URS_2024_02/075002000" TargetMode="External" /><Relationship Id="rId37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27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29</v>
      </c>
      <c r="AL11" s="21"/>
      <c r="AM11" s="21"/>
      <c r="AN11" s="26" t="s">
        <v>30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32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32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29</v>
      </c>
      <c r="AL14" s="21"/>
      <c r="AM14" s="21"/>
      <c r="AN14" s="33" t="s">
        <v>32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34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29</v>
      </c>
      <c r="AL17" s="21"/>
      <c r="AM17" s="21"/>
      <c r="AN17" s="26" t="s">
        <v>36</v>
      </c>
      <c r="AO17" s="21"/>
      <c r="AP17" s="21"/>
      <c r="AQ17" s="21"/>
      <c r="AR17" s="19"/>
      <c r="BE17" s="30"/>
      <c r="BS17" s="16" t="s">
        <v>37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38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39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40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29</v>
      </c>
      <c r="AL20" s="21"/>
      <c r="AM20" s="21"/>
      <c r="AN20" s="26" t="s">
        <v>41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42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43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45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46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47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48</v>
      </c>
      <c r="E29" s="46"/>
      <c r="F29" s="31" t="s">
        <v>49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50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51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52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53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54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55</v>
      </c>
      <c r="U35" s="53"/>
      <c r="V35" s="53"/>
      <c r="W35" s="53"/>
      <c r="X35" s="55" t="s">
        <v>56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57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EKS-076-2024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Zábradlí v Chlumské ulici, Bílina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Bílina, okr.Teplice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30. 10. 2024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25.6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Město Bílina, Břežánská 50/4, Bílina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33</v>
      </c>
      <c r="AJ49" s="39"/>
      <c r="AK49" s="39"/>
      <c r="AL49" s="39"/>
      <c r="AM49" s="72" t="str">
        <f>IF(E17="","",E17)</f>
        <v>PS projekty s.r.o., 14.října 291/4, Teplice</v>
      </c>
      <c r="AN49" s="63"/>
      <c r="AO49" s="63"/>
      <c r="AP49" s="63"/>
      <c r="AQ49" s="39"/>
      <c r="AR49" s="43"/>
      <c r="AS49" s="73" t="s">
        <v>58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25.65" customHeight="1">
      <c r="A50" s="37"/>
      <c r="B50" s="38"/>
      <c r="C50" s="31" t="s">
        <v>31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38</v>
      </c>
      <c r="AJ50" s="39"/>
      <c r="AK50" s="39"/>
      <c r="AL50" s="39"/>
      <c r="AM50" s="72" t="str">
        <f>IF(E20="","",E20)</f>
        <v>STAVINVEST KMS s.r.o., Studentská 285/22, Bílina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59</v>
      </c>
      <c r="D52" s="86"/>
      <c r="E52" s="86"/>
      <c r="F52" s="86"/>
      <c r="G52" s="86"/>
      <c r="H52" s="87"/>
      <c r="I52" s="88" t="s">
        <v>60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61</v>
      </c>
      <c r="AH52" s="86"/>
      <c r="AI52" s="86"/>
      <c r="AJ52" s="86"/>
      <c r="AK52" s="86"/>
      <c r="AL52" s="86"/>
      <c r="AM52" s="86"/>
      <c r="AN52" s="88" t="s">
        <v>62</v>
      </c>
      <c r="AO52" s="86"/>
      <c r="AP52" s="86"/>
      <c r="AQ52" s="90" t="s">
        <v>63</v>
      </c>
      <c r="AR52" s="43"/>
      <c r="AS52" s="91" t="s">
        <v>64</v>
      </c>
      <c r="AT52" s="92" t="s">
        <v>65</v>
      </c>
      <c r="AU52" s="92" t="s">
        <v>66</v>
      </c>
      <c r="AV52" s="92" t="s">
        <v>67</v>
      </c>
      <c r="AW52" s="92" t="s">
        <v>68</v>
      </c>
      <c r="AX52" s="92" t="s">
        <v>69</v>
      </c>
      <c r="AY52" s="92" t="s">
        <v>70</v>
      </c>
      <c r="AZ52" s="92" t="s">
        <v>71</v>
      </c>
      <c r="BA52" s="92" t="s">
        <v>72</v>
      </c>
      <c r="BB52" s="92" t="s">
        <v>73</v>
      </c>
      <c r="BC52" s="92" t="s">
        <v>74</v>
      </c>
      <c r="BD52" s="93" t="s">
        <v>75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76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ROUND(AG55,2)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ROUND(AS55,2)</f>
        <v>0</v>
      </c>
      <c r="AT54" s="105">
        <f>ROUND(SUM(AV54:AW54),2)</f>
        <v>0</v>
      </c>
      <c r="AU54" s="106">
        <f>ROUND(AU55,5)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ROUND(AZ55,2)</f>
        <v>0</v>
      </c>
      <c r="BA54" s="105">
        <f>ROUND(BA55,2)</f>
        <v>0</v>
      </c>
      <c r="BB54" s="105">
        <f>ROUND(BB55,2)</f>
        <v>0</v>
      </c>
      <c r="BC54" s="105">
        <f>ROUND(BC55,2)</f>
        <v>0</v>
      </c>
      <c r="BD54" s="107">
        <f>ROUND(BD55,2)</f>
        <v>0</v>
      </c>
      <c r="BE54" s="6"/>
      <c r="BS54" s="108" t="s">
        <v>77</v>
      </c>
      <c r="BT54" s="108" t="s">
        <v>78</v>
      </c>
      <c r="BV54" s="108" t="s">
        <v>79</v>
      </c>
      <c r="BW54" s="108" t="s">
        <v>5</v>
      </c>
      <c r="BX54" s="108" t="s">
        <v>80</v>
      </c>
      <c r="CL54" s="108" t="s">
        <v>19</v>
      </c>
    </row>
    <row r="55" s="7" customFormat="1" ht="37.5" customHeight="1">
      <c r="A55" s="109" t="s">
        <v>81</v>
      </c>
      <c r="B55" s="110"/>
      <c r="C55" s="111"/>
      <c r="D55" s="112" t="s">
        <v>14</v>
      </c>
      <c r="E55" s="112"/>
      <c r="F55" s="112"/>
      <c r="G55" s="112"/>
      <c r="H55" s="112"/>
      <c r="I55" s="113"/>
      <c r="J55" s="112" t="s">
        <v>17</v>
      </c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4">
        <f>'EKS-076-2024 - Zábradlí v...'!J28</f>
        <v>0</v>
      </c>
      <c r="AH55" s="113"/>
      <c r="AI55" s="113"/>
      <c r="AJ55" s="113"/>
      <c r="AK55" s="113"/>
      <c r="AL55" s="113"/>
      <c r="AM55" s="113"/>
      <c r="AN55" s="114">
        <f>SUM(AG55,AT55)</f>
        <v>0</v>
      </c>
      <c r="AO55" s="113"/>
      <c r="AP55" s="113"/>
      <c r="AQ55" s="115" t="s">
        <v>82</v>
      </c>
      <c r="AR55" s="116"/>
      <c r="AS55" s="117">
        <v>0</v>
      </c>
      <c r="AT55" s="118">
        <f>ROUND(SUM(AV55:AW55),2)</f>
        <v>0</v>
      </c>
      <c r="AU55" s="119">
        <f>'EKS-076-2024 - Zábradlí v...'!P86</f>
        <v>0</v>
      </c>
      <c r="AV55" s="118">
        <f>'EKS-076-2024 - Zábradlí v...'!J31</f>
        <v>0</v>
      </c>
      <c r="AW55" s="118">
        <f>'EKS-076-2024 - Zábradlí v...'!J32</f>
        <v>0</v>
      </c>
      <c r="AX55" s="118">
        <f>'EKS-076-2024 - Zábradlí v...'!J33</f>
        <v>0</v>
      </c>
      <c r="AY55" s="118">
        <f>'EKS-076-2024 - Zábradlí v...'!J34</f>
        <v>0</v>
      </c>
      <c r="AZ55" s="118">
        <f>'EKS-076-2024 - Zábradlí v...'!F31</f>
        <v>0</v>
      </c>
      <c r="BA55" s="118">
        <f>'EKS-076-2024 - Zábradlí v...'!F32</f>
        <v>0</v>
      </c>
      <c r="BB55" s="118">
        <f>'EKS-076-2024 - Zábradlí v...'!F33</f>
        <v>0</v>
      </c>
      <c r="BC55" s="118">
        <f>'EKS-076-2024 - Zábradlí v...'!F34</f>
        <v>0</v>
      </c>
      <c r="BD55" s="120">
        <f>'EKS-076-2024 - Zábradlí v...'!F35</f>
        <v>0</v>
      </c>
      <c r="BE55" s="7"/>
      <c r="BT55" s="121" t="s">
        <v>83</v>
      </c>
      <c r="BU55" s="121" t="s">
        <v>84</v>
      </c>
      <c r="BV55" s="121" t="s">
        <v>79</v>
      </c>
      <c r="BW55" s="121" t="s">
        <v>5</v>
      </c>
      <c r="BX55" s="121" t="s">
        <v>80</v>
      </c>
      <c r="CL55" s="121" t="s">
        <v>19</v>
      </c>
    </row>
    <row r="56" s="2" customFormat="1" ht="30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3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="2" customFormat="1" ht="6.96" customHeight="1">
      <c r="A57" s="37"/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</sheetData>
  <sheetProtection sheet="1" formatColumns="0" formatRows="0" objects="1" scenarios="1" spinCount="100000" saltValue="PUK0BebTmOyDFYxZ1RgHh8y+w96QfSinHdTLvJ+lnVivsvpx/YlME+wNpueTIVwcdCpyk2qzEKLEDTK3NGV2Ew==" hashValue="m8ltfhWF/pRGXEGmUh3BNwjnaZXDXWkjaX/SAXowSkjG6OGFfkdDD/DzXUgWknV1wS+taEj9m8N+h52A68TXY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EKS-076-2024 - Zábradlí v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22"/>
      <c r="C3" s="123"/>
      <c r="D3" s="123"/>
      <c r="E3" s="123"/>
      <c r="F3" s="123"/>
      <c r="G3" s="123"/>
      <c r="H3" s="123"/>
      <c r="I3" s="123"/>
      <c r="J3" s="123"/>
      <c r="K3" s="123"/>
      <c r="L3" s="19"/>
      <c r="AT3" s="16" t="s">
        <v>85</v>
      </c>
    </row>
    <row r="4" s="1" customFormat="1" ht="24.96" customHeight="1">
      <c r="B4" s="19"/>
      <c r="D4" s="124" t="s">
        <v>86</v>
      </c>
      <c r="L4" s="19"/>
      <c r="M4" s="125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26" t="s">
        <v>16</v>
      </c>
      <c r="E6" s="37"/>
      <c r="F6" s="37"/>
      <c r="G6" s="37"/>
      <c r="H6" s="37"/>
      <c r="I6" s="37"/>
      <c r="J6" s="37"/>
      <c r="K6" s="37"/>
      <c r="L6" s="12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28" t="s">
        <v>17</v>
      </c>
      <c r="F7" s="37"/>
      <c r="G7" s="37"/>
      <c r="H7" s="37"/>
      <c r="I7" s="37"/>
      <c r="J7" s="37"/>
      <c r="K7" s="37"/>
      <c r="L7" s="12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12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26" t="s">
        <v>18</v>
      </c>
      <c r="E9" s="37"/>
      <c r="F9" s="129" t="s">
        <v>19</v>
      </c>
      <c r="G9" s="37"/>
      <c r="H9" s="37"/>
      <c r="I9" s="126" t="s">
        <v>20</v>
      </c>
      <c r="J9" s="129" t="s">
        <v>19</v>
      </c>
      <c r="K9" s="37"/>
      <c r="L9" s="12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26" t="s">
        <v>21</v>
      </c>
      <c r="E10" s="37"/>
      <c r="F10" s="129" t="s">
        <v>22</v>
      </c>
      <c r="G10" s="37"/>
      <c r="H10" s="37"/>
      <c r="I10" s="126" t="s">
        <v>23</v>
      </c>
      <c r="J10" s="130" t="str">
        <f>'Rekapitulace stavby'!AN8</f>
        <v>30. 10. 2024</v>
      </c>
      <c r="K10" s="37"/>
      <c r="L10" s="12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12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26" t="s">
        <v>25</v>
      </c>
      <c r="E12" s="37"/>
      <c r="F12" s="37"/>
      <c r="G12" s="37"/>
      <c r="H12" s="37"/>
      <c r="I12" s="126" t="s">
        <v>26</v>
      </c>
      <c r="J12" s="129" t="s">
        <v>27</v>
      </c>
      <c r="K12" s="37"/>
      <c r="L12" s="12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29" t="s">
        <v>28</v>
      </c>
      <c r="F13" s="37"/>
      <c r="G13" s="37"/>
      <c r="H13" s="37"/>
      <c r="I13" s="126" t="s">
        <v>29</v>
      </c>
      <c r="J13" s="129" t="s">
        <v>30</v>
      </c>
      <c r="K13" s="37"/>
      <c r="L13" s="12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12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26" t="s">
        <v>31</v>
      </c>
      <c r="E15" s="37"/>
      <c r="F15" s="37"/>
      <c r="G15" s="37"/>
      <c r="H15" s="37"/>
      <c r="I15" s="126" t="s">
        <v>26</v>
      </c>
      <c r="J15" s="32" t="str">
        <f>'Rekapitulace stavby'!AN13</f>
        <v>Vyplň údaj</v>
      </c>
      <c r="K15" s="37"/>
      <c r="L15" s="12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29"/>
      <c r="G16" s="129"/>
      <c r="H16" s="129"/>
      <c r="I16" s="126" t="s">
        <v>29</v>
      </c>
      <c r="J16" s="32" t="str">
        <f>'Rekapitulace stavby'!AN14</f>
        <v>Vyplň údaj</v>
      </c>
      <c r="K16" s="37"/>
      <c r="L16" s="12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12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26" t="s">
        <v>33</v>
      </c>
      <c r="E18" s="37"/>
      <c r="F18" s="37"/>
      <c r="G18" s="37"/>
      <c r="H18" s="37"/>
      <c r="I18" s="126" t="s">
        <v>26</v>
      </c>
      <c r="J18" s="129" t="s">
        <v>34</v>
      </c>
      <c r="K18" s="37"/>
      <c r="L18" s="12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29" t="s">
        <v>35</v>
      </c>
      <c r="F19" s="37"/>
      <c r="G19" s="37"/>
      <c r="H19" s="37"/>
      <c r="I19" s="126" t="s">
        <v>29</v>
      </c>
      <c r="J19" s="129" t="s">
        <v>36</v>
      </c>
      <c r="K19" s="37"/>
      <c r="L19" s="12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12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26" t="s">
        <v>38</v>
      </c>
      <c r="E21" s="37"/>
      <c r="F21" s="37"/>
      <c r="G21" s="37"/>
      <c r="H21" s="37"/>
      <c r="I21" s="126" t="s">
        <v>26</v>
      </c>
      <c r="J21" s="129" t="s">
        <v>39</v>
      </c>
      <c r="K21" s="37"/>
      <c r="L21" s="12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29" t="s">
        <v>40</v>
      </c>
      <c r="F22" s="37"/>
      <c r="G22" s="37"/>
      <c r="H22" s="37"/>
      <c r="I22" s="126" t="s">
        <v>29</v>
      </c>
      <c r="J22" s="129" t="s">
        <v>41</v>
      </c>
      <c r="K22" s="37"/>
      <c r="L22" s="12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12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26" t="s">
        <v>42</v>
      </c>
      <c r="E24" s="37"/>
      <c r="F24" s="37"/>
      <c r="G24" s="37"/>
      <c r="H24" s="37"/>
      <c r="I24" s="37"/>
      <c r="J24" s="37"/>
      <c r="K24" s="37"/>
      <c r="L24" s="12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47.25" customHeight="1">
      <c r="A25" s="131"/>
      <c r="B25" s="132"/>
      <c r="C25" s="131"/>
      <c r="D25" s="131"/>
      <c r="E25" s="133" t="s">
        <v>43</v>
      </c>
      <c r="F25" s="133"/>
      <c r="G25" s="133"/>
      <c r="H25" s="133"/>
      <c r="I25" s="131"/>
      <c r="J25" s="131"/>
      <c r="K25" s="131"/>
      <c r="L25" s="134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12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35"/>
      <c r="E27" s="135"/>
      <c r="F27" s="135"/>
      <c r="G27" s="135"/>
      <c r="H27" s="135"/>
      <c r="I27" s="135"/>
      <c r="J27" s="135"/>
      <c r="K27" s="135"/>
      <c r="L27" s="12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36" t="s">
        <v>44</v>
      </c>
      <c r="E28" s="37"/>
      <c r="F28" s="37"/>
      <c r="G28" s="37"/>
      <c r="H28" s="37"/>
      <c r="I28" s="37"/>
      <c r="J28" s="137">
        <f>ROUND(J86, 2)</f>
        <v>0</v>
      </c>
      <c r="K28" s="37"/>
      <c r="L28" s="12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35"/>
      <c r="E29" s="135"/>
      <c r="F29" s="135"/>
      <c r="G29" s="135"/>
      <c r="H29" s="135"/>
      <c r="I29" s="135"/>
      <c r="J29" s="135"/>
      <c r="K29" s="135"/>
      <c r="L29" s="12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38" t="s">
        <v>46</v>
      </c>
      <c r="G30" s="37"/>
      <c r="H30" s="37"/>
      <c r="I30" s="138" t="s">
        <v>45</v>
      </c>
      <c r="J30" s="138" t="s">
        <v>47</v>
      </c>
      <c r="K30" s="37"/>
      <c r="L30" s="12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39" t="s">
        <v>48</v>
      </c>
      <c r="E31" s="126" t="s">
        <v>49</v>
      </c>
      <c r="F31" s="140">
        <f>ROUND((SUM(BE86:BE244)),  2)</f>
        <v>0</v>
      </c>
      <c r="G31" s="37"/>
      <c r="H31" s="37"/>
      <c r="I31" s="141">
        <v>0.20999999999999999</v>
      </c>
      <c r="J31" s="140">
        <f>ROUND(((SUM(BE86:BE244))*I31),  2)</f>
        <v>0</v>
      </c>
      <c r="K31" s="37"/>
      <c r="L31" s="12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26" t="s">
        <v>50</v>
      </c>
      <c r="F32" s="140">
        <f>ROUND((SUM(BF86:BF244)),  2)</f>
        <v>0</v>
      </c>
      <c r="G32" s="37"/>
      <c r="H32" s="37"/>
      <c r="I32" s="141">
        <v>0.12</v>
      </c>
      <c r="J32" s="140">
        <f>ROUND(((SUM(BF86:BF244))*I32),  2)</f>
        <v>0</v>
      </c>
      <c r="K32" s="37"/>
      <c r="L32" s="12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26" t="s">
        <v>51</v>
      </c>
      <c r="F33" s="140">
        <f>ROUND((SUM(BG86:BG244)),  2)</f>
        <v>0</v>
      </c>
      <c r="G33" s="37"/>
      <c r="H33" s="37"/>
      <c r="I33" s="141">
        <v>0.20999999999999999</v>
      </c>
      <c r="J33" s="140">
        <f>0</f>
        <v>0</v>
      </c>
      <c r="K33" s="37"/>
      <c r="L33" s="12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26" t="s">
        <v>52</v>
      </c>
      <c r="F34" s="140">
        <f>ROUND((SUM(BH86:BH244)),  2)</f>
        <v>0</v>
      </c>
      <c r="G34" s="37"/>
      <c r="H34" s="37"/>
      <c r="I34" s="141">
        <v>0.12</v>
      </c>
      <c r="J34" s="140">
        <f>0</f>
        <v>0</v>
      </c>
      <c r="K34" s="37"/>
      <c r="L34" s="12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26" t="s">
        <v>53</v>
      </c>
      <c r="F35" s="140">
        <f>ROUND((SUM(BI86:BI244)),  2)</f>
        <v>0</v>
      </c>
      <c r="G35" s="37"/>
      <c r="H35" s="37"/>
      <c r="I35" s="141">
        <v>0</v>
      </c>
      <c r="J35" s="140">
        <f>0</f>
        <v>0</v>
      </c>
      <c r="K35" s="37"/>
      <c r="L35" s="12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12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2"/>
      <c r="D37" s="143" t="s">
        <v>54</v>
      </c>
      <c r="E37" s="144"/>
      <c r="F37" s="144"/>
      <c r="G37" s="145" t="s">
        <v>55</v>
      </c>
      <c r="H37" s="146" t="s">
        <v>56</v>
      </c>
      <c r="I37" s="144"/>
      <c r="J37" s="147">
        <f>SUM(J28:J35)</f>
        <v>0</v>
      </c>
      <c r="K37" s="148"/>
      <c r="L37" s="12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149"/>
      <c r="C38" s="150"/>
      <c r="D38" s="150"/>
      <c r="E38" s="150"/>
      <c r="F38" s="150"/>
      <c r="G38" s="150"/>
      <c r="H38" s="150"/>
      <c r="I38" s="150"/>
      <c r="J38" s="150"/>
      <c r="K38" s="150"/>
      <c r="L38" s="12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42" s="2" customFormat="1" ht="6.96" customHeight="1">
      <c r="A42" s="37"/>
      <c r="B42" s="151"/>
      <c r="C42" s="152"/>
      <c r="D42" s="152"/>
      <c r="E42" s="152"/>
      <c r="F42" s="152"/>
      <c r="G42" s="152"/>
      <c r="H42" s="152"/>
      <c r="I42" s="152"/>
      <c r="J42" s="152"/>
      <c r="K42" s="152"/>
      <c r="L42" s="12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4.96" customHeight="1">
      <c r="A43" s="37"/>
      <c r="B43" s="38"/>
      <c r="C43" s="22" t="s">
        <v>87</v>
      </c>
      <c r="D43" s="39"/>
      <c r="E43" s="39"/>
      <c r="F43" s="39"/>
      <c r="G43" s="39"/>
      <c r="H43" s="39"/>
      <c r="I43" s="39"/>
      <c r="J43" s="39"/>
      <c r="K43" s="39"/>
      <c r="L43" s="12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6.96" customHeight="1">
      <c r="A44" s="37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12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12" customHeight="1">
      <c r="A45" s="37"/>
      <c r="B45" s="38"/>
      <c r="C45" s="31" t="s">
        <v>16</v>
      </c>
      <c r="D45" s="39"/>
      <c r="E45" s="39"/>
      <c r="F45" s="39"/>
      <c r="G45" s="39"/>
      <c r="H45" s="39"/>
      <c r="I45" s="39"/>
      <c r="J45" s="39"/>
      <c r="K45" s="39"/>
      <c r="L45" s="12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16.5" customHeight="1">
      <c r="A46" s="37"/>
      <c r="B46" s="38"/>
      <c r="C46" s="39"/>
      <c r="D46" s="39"/>
      <c r="E46" s="68" t="str">
        <f>E7</f>
        <v>Zábradlí v Chlumské ulici, Bílina</v>
      </c>
      <c r="F46" s="39"/>
      <c r="G46" s="39"/>
      <c r="H46" s="39"/>
      <c r="I46" s="39"/>
      <c r="J46" s="39"/>
      <c r="K46" s="39"/>
      <c r="L46" s="12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6.96" customHeight="1">
      <c r="A47" s="37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12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2" customHeight="1">
      <c r="A48" s="37"/>
      <c r="B48" s="38"/>
      <c r="C48" s="31" t="s">
        <v>21</v>
      </c>
      <c r="D48" s="39"/>
      <c r="E48" s="39"/>
      <c r="F48" s="26" t="str">
        <f>F10</f>
        <v>Bílina, okr.Teplice</v>
      </c>
      <c r="G48" s="39"/>
      <c r="H48" s="39"/>
      <c r="I48" s="31" t="s">
        <v>23</v>
      </c>
      <c r="J48" s="71" t="str">
        <f>IF(J10="","",J10)</f>
        <v>30. 10. 2024</v>
      </c>
      <c r="K48" s="39"/>
      <c r="L48" s="12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6.96" customHeight="1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12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25.65" customHeight="1">
      <c r="A50" s="37"/>
      <c r="B50" s="38"/>
      <c r="C50" s="31" t="s">
        <v>25</v>
      </c>
      <c r="D50" s="39"/>
      <c r="E50" s="39"/>
      <c r="F50" s="26" t="str">
        <f>E13</f>
        <v>Město Bílina, Břežánská 50/4, Bílina</v>
      </c>
      <c r="G50" s="39"/>
      <c r="H50" s="39"/>
      <c r="I50" s="31" t="s">
        <v>33</v>
      </c>
      <c r="J50" s="35" t="str">
        <f>E19</f>
        <v>PS projekty s.r.o., 14.října 291/4, Teplice</v>
      </c>
      <c r="K50" s="39"/>
      <c r="L50" s="12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40.05" customHeight="1">
      <c r="A51" s="37"/>
      <c r="B51" s="38"/>
      <c r="C51" s="31" t="s">
        <v>31</v>
      </c>
      <c r="D51" s="39"/>
      <c r="E51" s="39"/>
      <c r="F51" s="26" t="str">
        <f>IF(E16="","",E16)</f>
        <v>Vyplň údaj</v>
      </c>
      <c r="G51" s="39"/>
      <c r="H51" s="39"/>
      <c r="I51" s="31" t="s">
        <v>38</v>
      </c>
      <c r="J51" s="35" t="str">
        <f>E22</f>
        <v>STAVINVEST KMS s.r.o., Studentská 285/22, Bílina</v>
      </c>
      <c r="K51" s="39"/>
      <c r="L51" s="12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0.32" customHeight="1">
      <c r="A52" s="37"/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12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29.28" customHeight="1">
      <c r="A53" s="37"/>
      <c r="B53" s="38"/>
      <c r="C53" s="153" t="s">
        <v>88</v>
      </c>
      <c r="D53" s="154"/>
      <c r="E53" s="154"/>
      <c r="F53" s="154"/>
      <c r="G53" s="154"/>
      <c r="H53" s="154"/>
      <c r="I53" s="154"/>
      <c r="J53" s="155" t="s">
        <v>89</v>
      </c>
      <c r="K53" s="154"/>
      <c r="L53" s="12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0.32" customHeight="1">
      <c r="A54" s="37"/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12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22.8" customHeight="1">
      <c r="A55" s="37"/>
      <c r="B55" s="38"/>
      <c r="C55" s="156" t="s">
        <v>76</v>
      </c>
      <c r="D55" s="39"/>
      <c r="E55" s="39"/>
      <c r="F55" s="39"/>
      <c r="G55" s="39"/>
      <c r="H55" s="39"/>
      <c r="I55" s="39"/>
      <c r="J55" s="101">
        <f>J86</f>
        <v>0</v>
      </c>
      <c r="K55" s="39"/>
      <c r="L55" s="12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U55" s="16" t="s">
        <v>90</v>
      </c>
    </row>
    <row r="56" s="9" customFormat="1" ht="24.96" customHeight="1">
      <c r="A56" s="9"/>
      <c r="B56" s="157"/>
      <c r="C56" s="158"/>
      <c r="D56" s="159" t="s">
        <v>91</v>
      </c>
      <c r="E56" s="160"/>
      <c r="F56" s="160"/>
      <c r="G56" s="160"/>
      <c r="H56" s="160"/>
      <c r="I56" s="160"/>
      <c r="J56" s="161">
        <f>J87</f>
        <v>0</v>
      </c>
      <c r="K56" s="158"/>
      <c r="L56" s="162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3"/>
      <c r="C57" s="164"/>
      <c r="D57" s="165" t="s">
        <v>92</v>
      </c>
      <c r="E57" s="166"/>
      <c r="F57" s="166"/>
      <c r="G57" s="166"/>
      <c r="H57" s="166"/>
      <c r="I57" s="166"/>
      <c r="J57" s="167">
        <f>J88</f>
        <v>0</v>
      </c>
      <c r="K57" s="164"/>
      <c r="L57" s="168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3"/>
      <c r="C58" s="164"/>
      <c r="D58" s="165" t="s">
        <v>93</v>
      </c>
      <c r="E58" s="166"/>
      <c r="F58" s="166"/>
      <c r="G58" s="166"/>
      <c r="H58" s="166"/>
      <c r="I58" s="166"/>
      <c r="J58" s="167">
        <f>J116</f>
        <v>0</v>
      </c>
      <c r="K58" s="164"/>
      <c r="L58" s="168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3"/>
      <c r="C59" s="164"/>
      <c r="D59" s="165" t="s">
        <v>94</v>
      </c>
      <c r="E59" s="166"/>
      <c r="F59" s="166"/>
      <c r="G59" s="166"/>
      <c r="H59" s="166"/>
      <c r="I59" s="166"/>
      <c r="J59" s="167">
        <f>J129</f>
        <v>0</v>
      </c>
      <c r="K59" s="164"/>
      <c r="L59" s="168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3"/>
      <c r="C60" s="164"/>
      <c r="D60" s="165" t="s">
        <v>95</v>
      </c>
      <c r="E60" s="166"/>
      <c r="F60" s="166"/>
      <c r="G60" s="166"/>
      <c r="H60" s="166"/>
      <c r="I60" s="166"/>
      <c r="J60" s="167">
        <f>J155</f>
        <v>0</v>
      </c>
      <c r="K60" s="164"/>
      <c r="L60" s="168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3"/>
      <c r="C61" s="164"/>
      <c r="D61" s="165" t="s">
        <v>96</v>
      </c>
      <c r="E61" s="166"/>
      <c r="F61" s="166"/>
      <c r="G61" s="166"/>
      <c r="H61" s="166"/>
      <c r="I61" s="166"/>
      <c r="J61" s="167">
        <f>J182</f>
        <v>0</v>
      </c>
      <c r="K61" s="164"/>
      <c r="L61" s="16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3"/>
      <c r="C62" s="164"/>
      <c r="D62" s="165" t="s">
        <v>97</v>
      </c>
      <c r="E62" s="166"/>
      <c r="F62" s="166"/>
      <c r="G62" s="166"/>
      <c r="H62" s="166"/>
      <c r="I62" s="166"/>
      <c r="J62" s="167">
        <f>J211</f>
        <v>0</v>
      </c>
      <c r="K62" s="164"/>
      <c r="L62" s="16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3"/>
      <c r="C63" s="164"/>
      <c r="D63" s="165" t="s">
        <v>98</v>
      </c>
      <c r="E63" s="166"/>
      <c r="F63" s="166"/>
      <c r="G63" s="166"/>
      <c r="H63" s="166"/>
      <c r="I63" s="166"/>
      <c r="J63" s="167">
        <f>J221</f>
        <v>0</v>
      </c>
      <c r="K63" s="164"/>
      <c r="L63" s="16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57"/>
      <c r="C64" s="158"/>
      <c r="D64" s="159" t="s">
        <v>99</v>
      </c>
      <c r="E64" s="160"/>
      <c r="F64" s="160"/>
      <c r="G64" s="160"/>
      <c r="H64" s="160"/>
      <c r="I64" s="160"/>
      <c r="J64" s="161">
        <f>J224</f>
        <v>0</v>
      </c>
      <c r="K64" s="158"/>
      <c r="L64" s="16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57"/>
      <c r="C65" s="158"/>
      <c r="D65" s="159" t="s">
        <v>100</v>
      </c>
      <c r="E65" s="160"/>
      <c r="F65" s="160"/>
      <c r="G65" s="160"/>
      <c r="H65" s="160"/>
      <c r="I65" s="160"/>
      <c r="J65" s="161">
        <f>J229</f>
        <v>0</v>
      </c>
      <c r="K65" s="158"/>
      <c r="L65" s="16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63"/>
      <c r="C66" s="164"/>
      <c r="D66" s="165" t="s">
        <v>101</v>
      </c>
      <c r="E66" s="166"/>
      <c r="F66" s="166"/>
      <c r="G66" s="166"/>
      <c r="H66" s="166"/>
      <c r="I66" s="166"/>
      <c r="J66" s="167">
        <f>J230</f>
        <v>0</v>
      </c>
      <c r="K66" s="164"/>
      <c r="L66" s="16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3"/>
      <c r="C67" s="164"/>
      <c r="D67" s="165" t="s">
        <v>102</v>
      </c>
      <c r="E67" s="166"/>
      <c r="F67" s="166"/>
      <c r="G67" s="166"/>
      <c r="H67" s="166"/>
      <c r="I67" s="166"/>
      <c r="J67" s="167">
        <f>J235</f>
        <v>0</v>
      </c>
      <c r="K67" s="164"/>
      <c r="L67" s="16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3"/>
      <c r="C68" s="164"/>
      <c r="D68" s="165" t="s">
        <v>103</v>
      </c>
      <c r="E68" s="166"/>
      <c r="F68" s="166"/>
      <c r="G68" s="166"/>
      <c r="H68" s="166"/>
      <c r="I68" s="166"/>
      <c r="J68" s="167">
        <f>J242</f>
        <v>0</v>
      </c>
      <c r="K68" s="164"/>
      <c r="L68" s="16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2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6.96" customHeight="1">
      <c r="A70" s="37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12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4" s="2" customFormat="1" ht="6.96" customHeight="1">
      <c r="A74" s="37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2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24.96" customHeight="1">
      <c r="A75" s="37"/>
      <c r="B75" s="38"/>
      <c r="C75" s="22" t="s">
        <v>104</v>
      </c>
      <c r="D75" s="39"/>
      <c r="E75" s="39"/>
      <c r="F75" s="39"/>
      <c r="G75" s="39"/>
      <c r="H75" s="39"/>
      <c r="I75" s="39"/>
      <c r="J75" s="39"/>
      <c r="K75" s="39"/>
      <c r="L75" s="12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2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16</v>
      </c>
      <c r="D77" s="39"/>
      <c r="E77" s="39"/>
      <c r="F77" s="39"/>
      <c r="G77" s="39"/>
      <c r="H77" s="39"/>
      <c r="I77" s="39"/>
      <c r="J77" s="39"/>
      <c r="K77" s="39"/>
      <c r="L77" s="12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6.5" customHeight="1">
      <c r="A78" s="37"/>
      <c r="B78" s="38"/>
      <c r="C78" s="39"/>
      <c r="D78" s="39"/>
      <c r="E78" s="68" t="str">
        <f>E7</f>
        <v>Zábradlí v Chlumské ulici, Bílina</v>
      </c>
      <c r="F78" s="39"/>
      <c r="G78" s="39"/>
      <c r="H78" s="39"/>
      <c r="I78" s="39"/>
      <c r="J78" s="39"/>
      <c r="K78" s="39"/>
      <c r="L78" s="12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2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21</v>
      </c>
      <c r="D80" s="39"/>
      <c r="E80" s="39"/>
      <c r="F80" s="26" t="str">
        <f>F10</f>
        <v>Bílina, okr.Teplice</v>
      </c>
      <c r="G80" s="39"/>
      <c r="H80" s="39"/>
      <c r="I80" s="31" t="s">
        <v>23</v>
      </c>
      <c r="J80" s="71" t="str">
        <f>IF(J10="","",J10)</f>
        <v>30. 10. 2024</v>
      </c>
      <c r="K80" s="39"/>
      <c r="L80" s="12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2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5.65" customHeight="1">
      <c r="A82" s="37"/>
      <c r="B82" s="38"/>
      <c r="C82" s="31" t="s">
        <v>25</v>
      </c>
      <c r="D82" s="39"/>
      <c r="E82" s="39"/>
      <c r="F82" s="26" t="str">
        <f>E13</f>
        <v>Město Bílina, Břežánská 50/4, Bílina</v>
      </c>
      <c r="G82" s="39"/>
      <c r="H82" s="39"/>
      <c r="I82" s="31" t="s">
        <v>33</v>
      </c>
      <c r="J82" s="35" t="str">
        <f>E19</f>
        <v>PS projekty s.r.o., 14.října 291/4, Teplice</v>
      </c>
      <c r="K82" s="39"/>
      <c r="L82" s="12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40.05" customHeight="1">
      <c r="A83" s="37"/>
      <c r="B83" s="38"/>
      <c r="C83" s="31" t="s">
        <v>31</v>
      </c>
      <c r="D83" s="39"/>
      <c r="E83" s="39"/>
      <c r="F83" s="26" t="str">
        <f>IF(E16="","",E16)</f>
        <v>Vyplň údaj</v>
      </c>
      <c r="G83" s="39"/>
      <c r="H83" s="39"/>
      <c r="I83" s="31" t="s">
        <v>38</v>
      </c>
      <c r="J83" s="35" t="str">
        <f>E22</f>
        <v>STAVINVEST KMS s.r.o., Studentská 285/22, Bílina</v>
      </c>
      <c r="K83" s="39"/>
      <c r="L83" s="12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0.32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2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11" customFormat="1" ht="29.28" customHeight="1">
      <c r="A85" s="169"/>
      <c r="B85" s="170"/>
      <c r="C85" s="171" t="s">
        <v>105</v>
      </c>
      <c r="D85" s="172" t="s">
        <v>63</v>
      </c>
      <c r="E85" s="172" t="s">
        <v>59</v>
      </c>
      <c r="F85" s="172" t="s">
        <v>60</v>
      </c>
      <c r="G85" s="172" t="s">
        <v>106</v>
      </c>
      <c r="H85" s="172" t="s">
        <v>107</v>
      </c>
      <c r="I85" s="172" t="s">
        <v>108</v>
      </c>
      <c r="J85" s="173" t="s">
        <v>89</v>
      </c>
      <c r="K85" s="174" t="s">
        <v>109</v>
      </c>
      <c r="L85" s="175"/>
      <c r="M85" s="91" t="s">
        <v>19</v>
      </c>
      <c r="N85" s="92" t="s">
        <v>48</v>
      </c>
      <c r="O85" s="92" t="s">
        <v>110</v>
      </c>
      <c r="P85" s="92" t="s">
        <v>111</v>
      </c>
      <c r="Q85" s="92" t="s">
        <v>112</v>
      </c>
      <c r="R85" s="92" t="s">
        <v>113</v>
      </c>
      <c r="S85" s="92" t="s">
        <v>114</v>
      </c>
      <c r="T85" s="93" t="s">
        <v>115</v>
      </c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</row>
    <row r="86" s="2" customFormat="1" ht="22.8" customHeight="1">
      <c r="A86" s="37"/>
      <c r="B86" s="38"/>
      <c r="C86" s="98" t="s">
        <v>116</v>
      </c>
      <c r="D86" s="39"/>
      <c r="E86" s="39"/>
      <c r="F86" s="39"/>
      <c r="G86" s="39"/>
      <c r="H86" s="39"/>
      <c r="I86" s="39"/>
      <c r="J86" s="176">
        <f>BK86</f>
        <v>0</v>
      </c>
      <c r="K86" s="39"/>
      <c r="L86" s="43"/>
      <c r="M86" s="94"/>
      <c r="N86" s="177"/>
      <c r="O86" s="95"/>
      <c r="P86" s="178">
        <f>P87+P224+P229</f>
        <v>0</v>
      </c>
      <c r="Q86" s="95"/>
      <c r="R86" s="178">
        <f>R87+R224+R229</f>
        <v>41.960542779999997</v>
      </c>
      <c r="S86" s="95"/>
      <c r="T86" s="179">
        <f>T87+T224+T229</f>
        <v>31.679756000000001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6" t="s">
        <v>77</v>
      </c>
      <c r="AU86" s="16" t="s">
        <v>90</v>
      </c>
      <c r="BK86" s="180">
        <f>BK87+BK224+BK229</f>
        <v>0</v>
      </c>
    </row>
    <row r="87" s="12" customFormat="1" ht="25.92" customHeight="1">
      <c r="A87" s="12"/>
      <c r="B87" s="181"/>
      <c r="C87" s="182"/>
      <c r="D87" s="183" t="s">
        <v>77</v>
      </c>
      <c r="E87" s="184" t="s">
        <v>117</v>
      </c>
      <c r="F87" s="184" t="s">
        <v>118</v>
      </c>
      <c r="G87" s="182"/>
      <c r="H87" s="182"/>
      <c r="I87" s="185"/>
      <c r="J87" s="186">
        <f>BK87</f>
        <v>0</v>
      </c>
      <c r="K87" s="182"/>
      <c r="L87" s="187"/>
      <c r="M87" s="188"/>
      <c r="N87" s="189"/>
      <c r="O87" s="189"/>
      <c r="P87" s="190">
        <f>P88+P116+P129+P155+P182+P211+P221</f>
        <v>0</v>
      </c>
      <c r="Q87" s="189"/>
      <c r="R87" s="190">
        <f>R88+R116+R129+R155+R182+R211+R221</f>
        <v>41.960542779999997</v>
      </c>
      <c r="S87" s="189"/>
      <c r="T87" s="191">
        <f>T88+T116+T129+T155+T182+T211+T221</f>
        <v>31.679756000000001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2" t="s">
        <v>83</v>
      </c>
      <c r="AT87" s="193" t="s">
        <v>77</v>
      </c>
      <c r="AU87" s="193" t="s">
        <v>78</v>
      </c>
      <c r="AY87" s="192" t="s">
        <v>119</v>
      </c>
      <c r="BK87" s="194">
        <f>BK88+BK116+BK129+BK155+BK182+BK211+BK221</f>
        <v>0</v>
      </c>
    </row>
    <row r="88" s="12" customFormat="1" ht="22.8" customHeight="1">
      <c r="A88" s="12"/>
      <c r="B88" s="181"/>
      <c r="C88" s="182"/>
      <c r="D88" s="183" t="s">
        <v>77</v>
      </c>
      <c r="E88" s="195" t="s">
        <v>83</v>
      </c>
      <c r="F88" s="195" t="s">
        <v>120</v>
      </c>
      <c r="G88" s="182"/>
      <c r="H88" s="182"/>
      <c r="I88" s="185"/>
      <c r="J88" s="196">
        <f>BK88</f>
        <v>0</v>
      </c>
      <c r="K88" s="182"/>
      <c r="L88" s="187"/>
      <c r="M88" s="188"/>
      <c r="N88" s="189"/>
      <c r="O88" s="189"/>
      <c r="P88" s="190">
        <f>SUM(P89:P115)</f>
        <v>0</v>
      </c>
      <c r="Q88" s="189"/>
      <c r="R88" s="190">
        <f>SUM(R89:R115)</f>
        <v>0.027299999999999998</v>
      </c>
      <c r="S88" s="189"/>
      <c r="T88" s="191">
        <f>SUM(T89:T115)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2" t="s">
        <v>83</v>
      </c>
      <c r="AT88" s="193" t="s">
        <v>77</v>
      </c>
      <c r="AU88" s="193" t="s">
        <v>83</v>
      </c>
      <c r="AY88" s="192" t="s">
        <v>119</v>
      </c>
      <c r="BK88" s="194">
        <f>SUM(BK89:BK115)</f>
        <v>0</v>
      </c>
    </row>
    <row r="89" s="2" customFormat="1" ht="24.15" customHeight="1">
      <c r="A89" s="37"/>
      <c r="B89" s="38"/>
      <c r="C89" s="197" t="s">
        <v>83</v>
      </c>
      <c r="D89" s="197" t="s">
        <v>121</v>
      </c>
      <c r="E89" s="198" t="s">
        <v>122</v>
      </c>
      <c r="F89" s="199" t="s">
        <v>123</v>
      </c>
      <c r="G89" s="200" t="s">
        <v>124</v>
      </c>
      <c r="H89" s="201">
        <v>210</v>
      </c>
      <c r="I89" s="202"/>
      <c r="J89" s="203">
        <f>ROUND(I89*H89,2)</f>
        <v>0</v>
      </c>
      <c r="K89" s="204"/>
      <c r="L89" s="43"/>
      <c r="M89" s="205" t="s">
        <v>19</v>
      </c>
      <c r="N89" s="206" t="s">
        <v>49</v>
      </c>
      <c r="O89" s="83"/>
      <c r="P89" s="207">
        <f>O89*H89</f>
        <v>0</v>
      </c>
      <c r="Q89" s="207">
        <v>0.00012999999999999999</v>
      </c>
      <c r="R89" s="207">
        <f>Q89*H89</f>
        <v>0.027299999999999998</v>
      </c>
      <c r="S89" s="207">
        <v>0</v>
      </c>
      <c r="T89" s="208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209" t="s">
        <v>125</v>
      </c>
      <c r="AT89" s="209" t="s">
        <v>121</v>
      </c>
      <c r="AU89" s="209" t="s">
        <v>85</v>
      </c>
      <c r="AY89" s="16" t="s">
        <v>119</v>
      </c>
      <c r="BE89" s="210">
        <f>IF(N89="základní",J89,0)</f>
        <v>0</v>
      </c>
      <c r="BF89" s="210">
        <f>IF(N89="snížená",J89,0)</f>
        <v>0</v>
      </c>
      <c r="BG89" s="210">
        <f>IF(N89="zákl. přenesená",J89,0)</f>
        <v>0</v>
      </c>
      <c r="BH89" s="210">
        <f>IF(N89="sníž. přenesená",J89,0)</f>
        <v>0</v>
      </c>
      <c r="BI89" s="210">
        <f>IF(N89="nulová",J89,0)</f>
        <v>0</v>
      </c>
      <c r="BJ89" s="16" t="s">
        <v>83</v>
      </c>
      <c r="BK89" s="210">
        <f>ROUND(I89*H89,2)</f>
        <v>0</v>
      </c>
      <c r="BL89" s="16" t="s">
        <v>125</v>
      </c>
      <c r="BM89" s="209" t="s">
        <v>126</v>
      </c>
    </row>
    <row r="90" s="2" customFormat="1">
      <c r="A90" s="37"/>
      <c r="B90" s="38"/>
      <c r="C90" s="39"/>
      <c r="D90" s="211" t="s">
        <v>127</v>
      </c>
      <c r="E90" s="39"/>
      <c r="F90" s="212" t="s">
        <v>128</v>
      </c>
      <c r="G90" s="39"/>
      <c r="H90" s="39"/>
      <c r="I90" s="213"/>
      <c r="J90" s="39"/>
      <c r="K90" s="39"/>
      <c r="L90" s="43"/>
      <c r="M90" s="214"/>
      <c r="N90" s="215"/>
      <c r="O90" s="83"/>
      <c r="P90" s="83"/>
      <c r="Q90" s="83"/>
      <c r="R90" s="83"/>
      <c r="S90" s="83"/>
      <c r="T90" s="84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6" t="s">
        <v>127</v>
      </c>
      <c r="AU90" s="16" t="s">
        <v>85</v>
      </c>
    </row>
    <row r="91" s="13" customFormat="1">
      <c r="A91" s="13"/>
      <c r="B91" s="216"/>
      <c r="C91" s="217"/>
      <c r="D91" s="218" t="s">
        <v>129</v>
      </c>
      <c r="E91" s="219" t="s">
        <v>19</v>
      </c>
      <c r="F91" s="220" t="s">
        <v>130</v>
      </c>
      <c r="G91" s="217"/>
      <c r="H91" s="221">
        <v>210</v>
      </c>
      <c r="I91" s="222"/>
      <c r="J91" s="217"/>
      <c r="K91" s="217"/>
      <c r="L91" s="223"/>
      <c r="M91" s="224"/>
      <c r="N91" s="225"/>
      <c r="O91" s="225"/>
      <c r="P91" s="225"/>
      <c r="Q91" s="225"/>
      <c r="R91" s="225"/>
      <c r="S91" s="225"/>
      <c r="T91" s="226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27" t="s">
        <v>129</v>
      </c>
      <c r="AU91" s="227" t="s">
        <v>85</v>
      </c>
      <c r="AV91" s="13" t="s">
        <v>85</v>
      </c>
      <c r="AW91" s="13" t="s">
        <v>37</v>
      </c>
      <c r="AX91" s="13" t="s">
        <v>78</v>
      </c>
      <c r="AY91" s="227" t="s">
        <v>119</v>
      </c>
    </row>
    <row r="92" s="14" customFormat="1">
      <c r="A92" s="14"/>
      <c r="B92" s="228"/>
      <c r="C92" s="229"/>
      <c r="D92" s="218" t="s">
        <v>129</v>
      </c>
      <c r="E92" s="230" t="s">
        <v>19</v>
      </c>
      <c r="F92" s="231" t="s">
        <v>131</v>
      </c>
      <c r="G92" s="229"/>
      <c r="H92" s="232">
        <v>210</v>
      </c>
      <c r="I92" s="233"/>
      <c r="J92" s="229"/>
      <c r="K92" s="229"/>
      <c r="L92" s="234"/>
      <c r="M92" s="235"/>
      <c r="N92" s="236"/>
      <c r="O92" s="236"/>
      <c r="P92" s="236"/>
      <c r="Q92" s="236"/>
      <c r="R92" s="236"/>
      <c r="S92" s="236"/>
      <c r="T92" s="237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38" t="s">
        <v>129</v>
      </c>
      <c r="AU92" s="238" t="s">
        <v>85</v>
      </c>
      <c r="AV92" s="14" t="s">
        <v>125</v>
      </c>
      <c r="AW92" s="14" t="s">
        <v>4</v>
      </c>
      <c r="AX92" s="14" t="s">
        <v>83</v>
      </c>
      <c r="AY92" s="238" t="s">
        <v>119</v>
      </c>
    </row>
    <row r="93" s="2" customFormat="1" ht="24.15" customHeight="1">
      <c r="A93" s="37"/>
      <c r="B93" s="38"/>
      <c r="C93" s="197" t="s">
        <v>85</v>
      </c>
      <c r="D93" s="197" t="s">
        <v>121</v>
      </c>
      <c r="E93" s="198" t="s">
        <v>132</v>
      </c>
      <c r="F93" s="199" t="s">
        <v>133</v>
      </c>
      <c r="G93" s="200" t="s">
        <v>124</v>
      </c>
      <c r="H93" s="201">
        <v>210</v>
      </c>
      <c r="I93" s="202"/>
      <c r="J93" s="203">
        <f>ROUND(I93*H93,2)</f>
        <v>0</v>
      </c>
      <c r="K93" s="204"/>
      <c r="L93" s="43"/>
      <c r="M93" s="205" t="s">
        <v>19</v>
      </c>
      <c r="N93" s="206" t="s">
        <v>49</v>
      </c>
      <c r="O93" s="83"/>
      <c r="P93" s="207">
        <f>O93*H93</f>
        <v>0</v>
      </c>
      <c r="Q93" s="207">
        <v>0</v>
      </c>
      <c r="R93" s="207">
        <f>Q93*H93</f>
        <v>0</v>
      </c>
      <c r="S93" s="207">
        <v>0</v>
      </c>
      <c r="T93" s="208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09" t="s">
        <v>125</v>
      </c>
      <c r="AT93" s="209" t="s">
        <v>121</v>
      </c>
      <c r="AU93" s="209" t="s">
        <v>85</v>
      </c>
      <c r="AY93" s="16" t="s">
        <v>119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6" t="s">
        <v>83</v>
      </c>
      <c r="BK93" s="210">
        <f>ROUND(I93*H93,2)</f>
        <v>0</v>
      </c>
      <c r="BL93" s="16" t="s">
        <v>125</v>
      </c>
      <c r="BM93" s="209" t="s">
        <v>134</v>
      </c>
    </row>
    <row r="94" s="2" customFormat="1">
      <c r="A94" s="37"/>
      <c r="B94" s="38"/>
      <c r="C94" s="39"/>
      <c r="D94" s="211" t="s">
        <v>127</v>
      </c>
      <c r="E94" s="39"/>
      <c r="F94" s="212" t="s">
        <v>135</v>
      </c>
      <c r="G94" s="39"/>
      <c r="H94" s="39"/>
      <c r="I94" s="213"/>
      <c r="J94" s="39"/>
      <c r="K94" s="39"/>
      <c r="L94" s="43"/>
      <c r="M94" s="214"/>
      <c r="N94" s="215"/>
      <c r="O94" s="83"/>
      <c r="P94" s="83"/>
      <c r="Q94" s="83"/>
      <c r="R94" s="83"/>
      <c r="S94" s="83"/>
      <c r="T94" s="84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127</v>
      </c>
      <c r="AU94" s="16" t="s">
        <v>85</v>
      </c>
    </row>
    <row r="95" s="2" customFormat="1" ht="24.15" customHeight="1">
      <c r="A95" s="37"/>
      <c r="B95" s="38"/>
      <c r="C95" s="197" t="s">
        <v>136</v>
      </c>
      <c r="D95" s="197" t="s">
        <v>121</v>
      </c>
      <c r="E95" s="198" t="s">
        <v>137</v>
      </c>
      <c r="F95" s="199" t="s">
        <v>138</v>
      </c>
      <c r="G95" s="200" t="s">
        <v>139</v>
      </c>
      <c r="H95" s="201">
        <v>5.8860000000000001</v>
      </c>
      <c r="I95" s="202"/>
      <c r="J95" s="203">
        <f>ROUND(I95*H95,2)</f>
        <v>0</v>
      </c>
      <c r="K95" s="204"/>
      <c r="L95" s="43"/>
      <c r="M95" s="205" t="s">
        <v>19</v>
      </c>
      <c r="N95" s="206" t="s">
        <v>49</v>
      </c>
      <c r="O95" s="83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09" t="s">
        <v>125</v>
      </c>
      <c r="AT95" s="209" t="s">
        <v>121</v>
      </c>
      <c r="AU95" s="209" t="s">
        <v>85</v>
      </c>
      <c r="AY95" s="16" t="s">
        <v>119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6" t="s">
        <v>83</v>
      </c>
      <c r="BK95" s="210">
        <f>ROUND(I95*H95,2)</f>
        <v>0</v>
      </c>
      <c r="BL95" s="16" t="s">
        <v>125</v>
      </c>
      <c r="BM95" s="209" t="s">
        <v>140</v>
      </c>
    </row>
    <row r="96" s="2" customFormat="1">
      <c r="A96" s="37"/>
      <c r="B96" s="38"/>
      <c r="C96" s="39"/>
      <c r="D96" s="211" t="s">
        <v>127</v>
      </c>
      <c r="E96" s="39"/>
      <c r="F96" s="212" t="s">
        <v>141</v>
      </c>
      <c r="G96" s="39"/>
      <c r="H96" s="39"/>
      <c r="I96" s="213"/>
      <c r="J96" s="39"/>
      <c r="K96" s="39"/>
      <c r="L96" s="43"/>
      <c r="M96" s="214"/>
      <c r="N96" s="215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127</v>
      </c>
      <c r="AU96" s="16" t="s">
        <v>85</v>
      </c>
    </row>
    <row r="97" s="13" customFormat="1">
      <c r="A97" s="13"/>
      <c r="B97" s="216"/>
      <c r="C97" s="217"/>
      <c r="D97" s="218" t="s">
        <v>129</v>
      </c>
      <c r="E97" s="219" t="s">
        <v>19</v>
      </c>
      <c r="F97" s="220" t="s">
        <v>142</v>
      </c>
      <c r="G97" s="217"/>
      <c r="H97" s="221">
        <v>1.296</v>
      </c>
      <c r="I97" s="222"/>
      <c r="J97" s="217"/>
      <c r="K97" s="217"/>
      <c r="L97" s="223"/>
      <c r="M97" s="224"/>
      <c r="N97" s="225"/>
      <c r="O97" s="225"/>
      <c r="P97" s="225"/>
      <c r="Q97" s="225"/>
      <c r="R97" s="225"/>
      <c r="S97" s="225"/>
      <c r="T97" s="226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27" t="s">
        <v>129</v>
      </c>
      <c r="AU97" s="227" t="s">
        <v>85</v>
      </c>
      <c r="AV97" s="13" t="s">
        <v>85</v>
      </c>
      <c r="AW97" s="13" t="s">
        <v>37</v>
      </c>
      <c r="AX97" s="13" t="s">
        <v>78</v>
      </c>
      <c r="AY97" s="227" t="s">
        <v>119</v>
      </c>
    </row>
    <row r="98" s="13" customFormat="1">
      <c r="A98" s="13"/>
      <c r="B98" s="216"/>
      <c r="C98" s="217"/>
      <c r="D98" s="218" t="s">
        <v>129</v>
      </c>
      <c r="E98" s="219" t="s">
        <v>19</v>
      </c>
      <c r="F98" s="220" t="s">
        <v>143</v>
      </c>
      <c r="G98" s="217"/>
      <c r="H98" s="221">
        <v>0.32400000000000001</v>
      </c>
      <c r="I98" s="222"/>
      <c r="J98" s="217"/>
      <c r="K98" s="217"/>
      <c r="L98" s="223"/>
      <c r="M98" s="224"/>
      <c r="N98" s="225"/>
      <c r="O98" s="225"/>
      <c r="P98" s="225"/>
      <c r="Q98" s="225"/>
      <c r="R98" s="225"/>
      <c r="S98" s="225"/>
      <c r="T98" s="226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27" t="s">
        <v>129</v>
      </c>
      <c r="AU98" s="227" t="s">
        <v>85</v>
      </c>
      <c r="AV98" s="13" t="s">
        <v>85</v>
      </c>
      <c r="AW98" s="13" t="s">
        <v>37</v>
      </c>
      <c r="AX98" s="13" t="s">
        <v>78</v>
      </c>
      <c r="AY98" s="227" t="s">
        <v>119</v>
      </c>
    </row>
    <row r="99" s="13" customFormat="1">
      <c r="A99" s="13"/>
      <c r="B99" s="216"/>
      <c r="C99" s="217"/>
      <c r="D99" s="218" t="s">
        <v>129</v>
      </c>
      <c r="E99" s="219" t="s">
        <v>19</v>
      </c>
      <c r="F99" s="220" t="s">
        <v>144</v>
      </c>
      <c r="G99" s="217"/>
      <c r="H99" s="221">
        <v>4.266</v>
      </c>
      <c r="I99" s="222"/>
      <c r="J99" s="217"/>
      <c r="K99" s="217"/>
      <c r="L99" s="223"/>
      <c r="M99" s="224"/>
      <c r="N99" s="225"/>
      <c r="O99" s="225"/>
      <c r="P99" s="225"/>
      <c r="Q99" s="225"/>
      <c r="R99" s="225"/>
      <c r="S99" s="225"/>
      <c r="T99" s="226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27" t="s">
        <v>129</v>
      </c>
      <c r="AU99" s="227" t="s">
        <v>85</v>
      </c>
      <c r="AV99" s="13" t="s">
        <v>85</v>
      </c>
      <c r="AW99" s="13" t="s">
        <v>37</v>
      </c>
      <c r="AX99" s="13" t="s">
        <v>78</v>
      </c>
      <c r="AY99" s="227" t="s">
        <v>119</v>
      </c>
    </row>
    <row r="100" s="14" customFormat="1">
      <c r="A100" s="14"/>
      <c r="B100" s="228"/>
      <c r="C100" s="229"/>
      <c r="D100" s="218" t="s">
        <v>129</v>
      </c>
      <c r="E100" s="230" t="s">
        <v>19</v>
      </c>
      <c r="F100" s="231" t="s">
        <v>131</v>
      </c>
      <c r="G100" s="229"/>
      <c r="H100" s="232">
        <v>5.8860000000000001</v>
      </c>
      <c r="I100" s="233"/>
      <c r="J100" s="229"/>
      <c r="K100" s="229"/>
      <c r="L100" s="234"/>
      <c r="M100" s="235"/>
      <c r="N100" s="236"/>
      <c r="O100" s="236"/>
      <c r="P100" s="236"/>
      <c r="Q100" s="236"/>
      <c r="R100" s="236"/>
      <c r="S100" s="236"/>
      <c r="T100" s="237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38" t="s">
        <v>129</v>
      </c>
      <c r="AU100" s="238" t="s">
        <v>85</v>
      </c>
      <c r="AV100" s="14" t="s">
        <v>125</v>
      </c>
      <c r="AW100" s="14" t="s">
        <v>4</v>
      </c>
      <c r="AX100" s="14" t="s">
        <v>83</v>
      </c>
      <c r="AY100" s="238" t="s">
        <v>119</v>
      </c>
    </row>
    <row r="101" s="2" customFormat="1" ht="37.8" customHeight="1">
      <c r="A101" s="37"/>
      <c r="B101" s="38"/>
      <c r="C101" s="197" t="s">
        <v>125</v>
      </c>
      <c r="D101" s="197" t="s">
        <v>121</v>
      </c>
      <c r="E101" s="198" t="s">
        <v>145</v>
      </c>
      <c r="F101" s="199" t="s">
        <v>146</v>
      </c>
      <c r="G101" s="200" t="s">
        <v>139</v>
      </c>
      <c r="H101" s="201">
        <v>5.8860000000000001</v>
      </c>
      <c r="I101" s="202"/>
      <c r="J101" s="203">
        <f>ROUND(I101*H101,2)</f>
        <v>0</v>
      </c>
      <c r="K101" s="204"/>
      <c r="L101" s="43"/>
      <c r="M101" s="205" t="s">
        <v>19</v>
      </c>
      <c r="N101" s="206" t="s">
        <v>49</v>
      </c>
      <c r="O101" s="83"/>
      <c r="P101" s="207">
        <f>O101*H101</f>
        <v>0</v>
      </c>
      <c r="Q101" s="207">
        <v>0</v>
      </c>
      <c r="R101" s="207">
        <f>Q101*H101</f>
        <v>0</v>
      </c>
      <c r="S101" s="207">
        <v>0</v>
      </c>
      <c r="T101" s="208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09" t="s">
        <v>125</v>
      </c>
      <c r="AT101" s="209" t="s">
        <v>121</v>
      </c>
      <c r="AU101" s="209" t="s">
        <v>85</v>
      </c>
      <c r="AY101" s="16" t="s">
        <v>119</v>
      </c>
      <c r="BE101" s="210">
        <f>IF(N101="základní",J101,0)</f>
        <v>0</v>
      </c>
      <c r="BF101" s="210">
        <f>IF(N101="snížená",J101,0)</f>
        <v>0</v>
      </c>
      <c r="BG101" s="210">
        <f>IF(N101="zákl. přenesená",J101,0)</f>
        <v>0</v>
      </c>
      <c r="BH101" s="210">
        <f>IF(N101="sníž. přenesená",J101,0)</f>
        <v>0</v>
      </c>
      <c r="BI101" s="210">
        <f>IF(N101="nulová",J101,0)</f>
        <v>0</v>
      </c>
      <c r="BJ101" s="16" t="s">
        <v>83</v>
      </c>
      <c r="BK101" s="210">
        <f>ROUND(I101*H101,2)</f>
        <v>0</v>
      </c>
      <c r="BL101" s="16" t="s">
        <v>125</v>
      </c>
      <c r="BM101" s="209" t="s">
        <v>147</v>
      </c>
    </row>
    <row r="102" s="2" customFormat="1">
      <c r="A102" s="37"/>
      <c r="B102" s="38"/>
      <c r="C102" s="39"/>
      <c r="D102" s="211" t="s">
        <v>127</v>
      </c>
      <c r="E102" s="39"/>
      <c r="F102" s="212" t="s">
        <v>148</v>
      </c>
      <c r="G102" s="39"/>
      <c r="H102" s="39"/>
      <c r="I102" s="213"/>
      <c r="J102" s="39"/>
      <c r="K102" s="39"/>
      <c r="L102" s="43"/>
      <c r="M102" s="214"/>
      <c r="N102" s="215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127</v>
      </c>
      <c r="AU102" s="16" t="s">
        <v>85</v>
      </c>
    </row>
    <row r="103" s="13" customFormat="1">
      <c r="A103" s="13"/>
      <c r="B103" s="216"/>
      <c r="C103" s="217"/>
      <c r="D103" s="218" t="s">
        <v>129</v>
      </c>
      <c r="E103" s="219" t="s">
        <v>19</v>
      </c>
      <c r="F103" s="220" t="s">
        <v>149</v>
      </c>
      <c r="G103" s="217"/>
      <c r="H103" s="221">
        <v>5.8860000000000001</v>
      </c>
      <c r="I103" s="222"/>
      <c r="J103" s="217"/>
      <c r="K103" s="217"/>
      <c r="L103" s="223"/>
      <c r="M103" s="224"/>
      <c r="N103" s="225"/>
      <c r="O103" s="225"/>
      <c r="P103" s="225"/>
      <c r="Q103" s="225"/>
      <c r="R103" s="225"/>
      <c r="S103" s="225"/>
      <c r="T103" s="226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27" t="s">
        <v>129</v>
      </c>
      <c r="AU103" s="227" t="s">
        <v>85</v>
      </c>
      <c r="AV103" s="13" t="s">
        <v>85</v>
      </c>
      <c r="AW103" s="13" t="s">
        <v>37</v>
      </c>
      <c r="AX103" s="13" t="s">
        <v>78</v>
      </c>
      <c r="AY103" s="227" t="s">
        <v>119</v>
      </c>
    </row>
    <row r="104" s="14" customFormat="1">
      <c r="A104" s="14"/>
      <c r="B104" s="228"/>
      <c r="C104" s="229"/>
      <c r="D104" s="218" t="s">
        <v>129</v>
      </c>
      <c r="E104" s="230" t="s">
        <v>19</v>
      </c>
      <c r="F104" s="231" t="s">
        <v>131</v>
      </c>
      <c r="G104" s="229"/>
      <c r="H104" s="232">
        <v>5.8860000000000001</v>
      </c>
      <c r="I104" s="233"/>
      <c r="J104" s="229"/>
      <c r="K104" s="229"/>
      <c r="L104" s="234"/>
      <c r="M104" s="235"/>
      <c r="N104" s="236"/>
      <c r="O104" s="236"/>
      <c r="P104" s="236"/>
      <c r="Q104" s="236"/>
      <c r="R104" s="236"/>
      <c r="S104" s="236"/>
      <c r="T104" s="23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38" t="s">
        <v>129</v>
      </c>
      <c r="AU104" s="238" t="s">
        <v>85</v>
      </c>
      <c r="AV104" s="14" t="s">
        <v>125</v>
      </c>
      <c r="AW104" s="14" t="s">
        <v>4</v>
      </c>
      <c r="AX104" s="14" t="s">
        <v>83</v>
      </c>
      <c r="AY104" s="238" t="s">
        <v>119</v>
      </c>
    </row>
    <row r="105" s="2" customFormat="1" ht="37.8" customHeight="1">
      <c r="A105" s="37"/>
      <c r="B105" s="38"/>
      <c r="C105" s="197" t="s">
        <v>150</v>
      </c>
      <c r="D105" s="197" t="s">
        <v>121</v>
      </c>
      <c r="E105" s="198" t="s">
        <v>151</v>
      </c>
      <c r="F105" s="199" t="s">
        <v>152</v>
      </c>
      <c r="G105" s="200" t="s">
        <v>139</v>
      </c>
      <c r="H105" s="201">
        <v>29.43</v>
      </c>
      <c r="I105" s="202"/>
      <c r="J105" s="203">
        <f>ROUND(I105*H105,2)</f>
        <v>0</v>
      </c>
      <c r="K105" s="204"/>
      <c r="L105" s="43"/>
      <c r="M105" s="205" t="s">
        <v>19</v>
      </c>
      <c r="N105" s="206" t="s">
        <v>49</v>
      </c>
      <c r="O105" s="83"/>
      <c r="P105" s="207">
        <f>O105*H105</f>
        <v>0</v>
      </c>
      <c r="Q105" s="207">
        <v>0</v>
      </c>
      <c r="R105" s="207">
        <f>Q105*H105</f>
        <v>0</v>
      </c>
      <c r="S105" s="207">
        <v>0</v>
      </c>
      <c r="T105" s="208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09" t="s">
        <v>125</v>
      </c>
      <c r="AT105" s="209" t="s">
        <v>121</v>
      </c>
      <c r="AU105" s="209" t="s">
        <v>85</v>
      </c>
      <c r="AY105" s="16" t="s">
        <v>119</v>
      </c>
      <c r="BE105" s="210">
        <f>IF(N105="základní",J105,0)</f>
        <v>0</v>
      </c>
      <c r="BF105" s="210">
        <f>IF(N105="snížená",J105,0)</f>
        <v>0</v>
      </c>
      <c r="BG105" s="210">
        <f>IF(N105="zákl. přenesená",J105,0)</f>
        <v>0</v>
      </c>
      <c r="BH105" s="210">
        <f>IF(N105="sníž. přenesená",J105,0)</f>
        <v>0</v>
      </c>
      <c r="BI105" s="210">
        <f>IF(N105="nulová",J105,0)</f>
        <v>0</v>
      </c>
      <c r="BJ105" s="16" t="s">
        <v>83</v>
      </c>
      <c r="BK105" s="210">
        <f>ROUND(I105*H105,2)</f>
        <v>0</v>
      </c>
      <c r="BL105" s="16" t="s">
        <v>125</v>
      </c>
      <c r="BM105" s="209" t="s">
        <v>153</v>
      </c>
    </row>
    <row r="106" s="2" customFormat="1">
      <c r="A106" s="37"/>
      <c r="B106" s="38"/>
      <c r="C106" s="39"/>
      <c r="D106" s="211" t="s">
        <v>127</v>
      </c>
      <c r="E106" s="39"/>
      <c r="F106" s="212" t="s">
        <v>154</v>
      </c>
      <c r="G106" s="39"/>
      <c r="H106" s="39"/>
      <c r="I106" s="213"/>
      <c r="J106" s="39"/>
      <c r="K106" s="39"/>
      <c r="L106" s="43"/>
      <c r="M106" s="214"/>
      <c r="N106" s="215"/>
      <c r="O106" s="83"/>
      <c r="P106" s="83"/>
      <c r="Q106" s="83"/>
      <c r="R106" s="83"/>
      <c r="S106" s="83"/>
      <c r="T106" s="84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6" t="s">
        <v>127</v>
      </c>
      <c r="AU106" s="16" t="s">
        <v>85</v>
      </c>
    </row>
    <row r="107" s="13" customFormat="1">
      <c r="A107" s="13"/>
      <c r="B107" s="216"/>
      <c r="C107" s="217"/>
      <c r="D107" s="218" t="s">
        <v>129</v>
      </c>
      <c r="E107" s="219" t="s">
        <v>19</v>
      </c>
      <c r="F107" s="220" t="s">
        <v>155</v>
      </c>
      <c r="G107" s="217"/>
      <c r="H107" s="221">
        <v>29.43</v>
      </c>
      <c r="I107" s="222"/>
      <c r="J107" s="217"/>
      <c r="K107" s="217"/>
      <c r="L107" s="223"/>
      <c r="M107" s="224"/>
      <c r="N107" s="225"/>
      <c r="O107" s="225"/>
      <c r="P107" s="225"/>
      <c r="Q107" s="225"/>
      <c r="R107" s="225"/>
      <c r="S107" s="225"/>
      <c r="T107" s="226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7" t="s">
        <v>129</v>
      </c>
      <c r="AU107" s="227" t="s">
        <v>85</v>
      </c>
      <c r="AV107" s="13" t="s">
        <v>85</v>
      </c>
      <c r="AW107" s="13" t="s">
        <v>37</v>
      </c>
      <c r="AX107" s="13" t="s">
        <v>83</v>
      </c>
      <c r="AY107" s="227" t="s">
        <v>119</v>
      </c>
    </row>
    <row r="108" s="2" customFormat="1" ht="24.15" customHeight="1">
      <c r="A108" s="37"/>
      <c r="B108" s="38"/>
      <c r="C108" s="197" t="s">
        <v>156</v>
      </c>
      <c r="D108" s="197" t="s">
        <v>121</v>
      </c>
      <c r="E108" s="198" t="s">
        <v>157</v>
      </c>
      <c r="F108" s="199" t="s">
        <v>158</v>
      </c>
      <c r="G108" s="200" t="s">
        <v>159</v>
      </c>
      <c r="H108" s="201">
        <v>10.888999999999999</v>
      </c>
      <c r="I108" s="202"/>
      <c r="J108" s="203">
        <f>ROUND(I108*H108,2)</f>
        <v>0</v>
      </c>
      <c r="K108" s="204"/>
      <c r="L108" s="43"/>
      <c r="M108" s="205" t="s">
        <v>19</v>
      </c>
      <c r="N108" s="206" t="s">
        <v>49</v>
      </c>
      <c r="O108" s="83"/>
      <c r="P108" s="207">
        <f>O108*H108</f>
        <v>0</v>
      </c>
      <c r="Q108" s="207">
        <v>0</v>
      </c>
      <c r="R108" s="207">
        <f>Q108*H108</f>
        <v>0</v>
      </c>
      <c r="S108" s="207">
        <v>0</v>
      </c>
      <c r="T108" s="208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09" t="s">
        <v>125</v>
      </c>
      <c r="AT108" s="209" t="s">
        <v>121</v>
      </c>
      <c r="AU108" s="209" t="s">
        <v>85</v>
      </c>
      <c r="AY108" s="16" t="s">
        <v>119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6" t="s">
        <v>83</v>
      </c>
      <c r="BK108" s="210">
        <f>ROUND(I108*H108,2)</f>
        <v>0</v>
      </c>
      <c r="BL108" s="16" t="s">
        <v>125</v>
      </c>
      <c r="BM108" s="209" t="s">
        <v>160</v>
      </c>
    </row>
    <row r="109" s="2" customFormat="1">
      <c r="A109" s="37"/>
      <c r="B109" s="38"/>
      <c r="C109" s="39"/>
      <c r="D109" s="211" t="s">
        <v>127</v>
      </c>
      <c r="E109" s="39"/>
      <c r="F109" s="212" t="s">
        <v>161</v>
      </c>
      <c r="G109" s="39"/>
      <c r="H109" s="39"/>
      <c r="I109" s="213"/>
      <c r="J109" s="39"/>
      <c r="K109" s="39"/>
      <c r="L109" s="43"/>
      <c r="M109" s="214"/>
      <c r="N109" s="215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127</v>
      </c>
      <c r="AU109" s="16" t="s">
        <v>85</v>
      </c>
    </row>
    <row r="110" s="13" customFormat="1">
      <c r="A110" s="13"/>
      <c r="B110" s="216"/>
      <c r="C110" s="217"/>
      <c r="D110" s="218" t="s">
        <v>129</v>
      </c>
      <c r="E110" s="219" t="s">
        <v>19</v>
      </c>
      <c r="F110" s="220" t="s">
        <v>162</v>
      </c>
      <c r="G110" s="217"/>
      <c r="H110" s="221">
        <v>5.8860000000000001</v>
      </c>
      <c r="I110" s="222"/>
      <c r="J110" s="217"/>
      <c r="K110" s="217"/>
      <c r="L110" s="223"/>
      <c r="M110" s="224"/>
      <c r="N110" s="225"/>
      <c r="O110" s="225"/>
      <c r="P110" s="225"/>
      <c r="Q110" s="225"/>
      <c r="R110" s="225"/>
      <c r="S110" s="225"/>
      <c r="T110" s="22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27" t="s">
        <v>129</v>
      </c>
      <c r="AU110" s="227" t="s">
        <v>85</v>
      </c>
      <c r="AV110" s="13" t="s">
        <v>85</v>
      </c>
      <c r="AW110" s="13" t="s">
        <v>37</v>
      </c>
      <c r="AX110" s="13" t="s">
        <v>78</v>
      </c>
      <c r="AY110" s="227" t="s">
        <v>119</v>
      </c>
    </row>
    <row r="111" s="13" customFormat="1">
      <c r="A111" s="13"/>
      <c r="B111" s="216"/>
      <c r="C111" s="217"/>
      <c r="D111" s="218" t="s">
        <v>129</v>
      </c>
      <c r="E111" s="219" t="s">
        <v>19</v>
      </c>
      <c r="F111" s="220" t="s">
        <v>163</v>
      </c>
      <c r="G111" s="217"/>
      <c r="H111" s="221">
        <v>10.888999999999999</v>
      </c>
      <c r="I111" s="222"/>
      <c r="J111" s="217"/>
      <c r="K111" s="217"/>
      <c r="L111" s="223"/>
      <c r="M111" s="224"/>
      <c r="N111" s="225"/>
      <c r="O111" s="225"/>
      <c r="P111" s="225"/>
      <c r="Q111" s="225"/>
      <c r="R111" s="225"/>
      <c r="S111" s="225"/>
      <c r="T111" s="226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7" t="s">
        <v>129</v>
      </c>
      <c r="AU111" s="227" t="s">
        <v>85</v>
      </c>
      <c r="AV111" s="13" t="s">
        <v>85</v>
      </c>
      <c r="AW111" s="13" t="s">
        <v>37</v>
      </c>
      <c r="AX111" s="13" t="s">
        <v>83</v>
      </c>
      <c r="AY111" s="227" t="s">
        <v>119</v>
      </c>
    </row>
    <row r="112" s="2" customFormat="1" ht="21.75" customHeight="1">
      <c r="A112" s="37"/>
      <c r="B112" s="38"/>
      <c r="C112" s="197" t="s">
        <v>164</v>
      </c>
      <c r="D112" s="197" t="s">
        <v>121</v>
      </c>
      <c r="E112" s="198" t="s">
        <v>165</v>
      </c>
      <c r="F112" s="199" t="s">
        <v>166</v>
      </c>
      <c r="G112" s="200" t="s">
        <v>167</v>
      </c>
      <c r="H112" s="201">
        <v>15</v>
      </c>
      <c r="I112" s="202"/>
      <c r="J112" s="203">
        <f>ROUND(I112*H112,2)</f>
        <v>0</v>
      </c>
      <c r="K112" s="204"/>
      <c r="L112" s="43"/>
      <c r="M112" s="205" t="s">
        <v>19</v>
      </c>
      <c r="N112" s="206" t="s">
        <v>49</v>
      </c>
      <c r="O112" s="83"/>
      <c r="P112" s="207">
        <f>O112*H112</f>
        <v>0</v>
      </c>
      <c r="Q112" s="207">
        <v>0</v>
      </c>
      <c r="R112" s="207">
        <f>Q112*H112</f>
        <v>0</v>
      </c>
      <c r="S112" s="207">
        <v>0</v>
      </c>
      <c r="T112" s="208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09" t="s">
        <v>125</v>
      </c>
      <c r="AT112" s="209" t="s">
        <v>121</v>
      </c>
      <c r="AU112" s="209" t="s">
        <v>85</v>
      </c>
      <c r="AY112" s="16" t="s">
        <v>119</v>
      </c>
      <c r="BE112" s="210">
        <f>IF(N112="základní",J112,0)</f>
        <v>0</v>
      </c>
      <c r="BF112" s="210">
        <f>IF(N112="snížená",J112,0)</f>
        <v>0</v>
      </c>
      <c r="BG112" s="210">
        <f>IF(N112="zákl. přenesená",J112,0)</f>
        <v>0</v>
      </c>
      <c r="BH112" s="210">
        <f>IF(N112="sníž. přenesená",J112,0)</f>
        <v>0</v>
      </c>
      <c r="BI112" s="210">
        <f>IF(N112="nulová",J112,0)</f>
        <v>0</v>
      </c>
      <c r="BJ112" s="16" t="s">
        <v>83</v>
      </c>
      <c r="BK112" s="210">
        <f>ROUND(I112*H112,2)</f>
        <v>0</v>
      </c>
      <c r="BL112" s="16" t="s">
        <v>125</v>
      </c>
      <c r="BM112" s="209" t="s">
        <v>168</v>
      </c>
    </row>
    <row r="113" s="2" customFormat="1">
      <c r="A113" s="37"/>
      <c r="B113" s="38"/>
      <c r="C113" s="39"/>
      <c r="D113" s="211" t="s">
        <v>127</v>
      </c>
      <c r="E113" s="39"/>
      <c r="F113" s="212" t="s">
        <v>169</v>
      </c>
      <c r="G113" s="39"/>
      <c r="H113" s="39"/>
      <c r="I113" s="213"/>
      <c r="J113" s="39"/>
      <c r="K113" s="39"/>
      <c r="L113" s="43"/>
      <c r="M113" s="214"/>
      <c r="N113" s="215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127</v>
      </c>
      <c r="AU113" s="16" t="s">
        <v>85</v>
      </c>
    </row>
    <row r="114" s="13" customFormat="1">
      <c r="A114" s="13"/>
      <c r="B114" s="216"/>
      <c r="C114" s="217"/>
      <c r="D114" s="218" t="s">
        <v>129</v>
      </c>
      <c r="E114" s="219" t="s">
        <v>19</v>
      </c>
      <c r="F114" s="220" t="s">
        <v>170</v>
      </c>
      <c r="G114" s="217"/>
      <c r="H114" s="221">
        <v>15</v>
      </c>
      <c r="I114" s="222"/>
      <c r="J114" s="217"/>
      <c r="K114" s="217"/>
      <c r="L114" s="223"/>
      <c r="M114" s="224"/>
      <c r="N114" s="225"/>
      <c r="O114" s="225"/>
      <c r="P114" s="225"/>
      <c r="Q114" s="225"/>
      <c r="R114" s="225"/>
      <c r="S114" s="225"/>
      <c r="T114" s="226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27" t="s">
        <v>129</v>
      </c>
      <c r="AU114" s="227" t="s">
        <v>85</v>
      </c>
      <c r="AV114" s="13" t="s">
        <v>85</v>
      </c>
      <c r="AW114" s="13" t="s">
        <v>37</v>
      </c>
      <c r="AX114" s="13" t="s">
        <v>78</v>
      </c>
      <c r="AY114" s="227" t="s">
        <v>119</v>
      </c>
    </row>
    <row r="115" s="14" customFormat="1">
      <c r="A115" s="14"/>
      <c r="B115" s="228"/>
      <c r="C115" s="229"/>
      <c r="D115" s="218" t="s">
        <v>129</v>
      </c>
      <c r="E115" s="230" t="s">
        <v>19</v>
      </c>
      <c r="F115" s="231" t="s">
        <v>131</v>
      </c>
      <c r="G115" s="229"/>
      <c r="H115" s="232">
        <v>15</v>
      </c>
      <c r="I115" s="233"/>
      <c r="J115" s="229"/>
      <c r="K115" s="229"/>
      <c r="L115" s="234"/>
      <c r="M115" s="235"/>
      <c r="N115" s="236"/>
      <c r="O115" s="236"/>
      <c r="P115" s="236"/>
      <c r="Q115" s="236"/>
      <c r="R115" s="236"/>
      <c r="S115" s="236"/>
      <c r="T115" s="23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38" t="s">
        <v>129</v>
      </c>
      <c r="AU115" s="238" t="s">
        <v>85</v>
      </c>
      <c r="AV115" s="14" t="s">
        <v>125</v>
      </c>
      <c r="AW115" s="14" t="s">
        <v>4</v>
      </c>
      <c r="AX115" s="14" t="s">
        <v>83</v>
      </c>
      <c r="AY115" s="238" t="s">
        <v>119</v>
      </c>
    </row>
    <row r="116" s="12" customFormat="1" ht="22.8" customHeight="1">
      <c r="A116" s="12"/>
      <c r="B116" s="181"/>
      <c r="C116" s="182"/>
      <c r="D116" s="183" t="s">
        <v>77</v>
      </c>
      <c r="E116" s="195" t="s">
        <v>85</v>
      </c>
      <c r="F116" s="195" t="s">
        <v>171</v>
      </c>
      <c r="G116" s="182"/>
      <c r="H116" s="182"/>
      <c r="I116" s="185"/>
      <c r="J116" s="196">
        <f>BK116</f>
        <v>0</v>
      </c>
      <c r="K116" s="182"/>
      <c r="L116" s="187"/>
      <c r="M116" s="188"/>
      <c r="N116" s="189"/>
      <c r="O116" s="189"/>
      <c r="P116" s="190">
        <f>SUM(P117:P128)</f>
        <v>0</v>
      </c>
      <c r="Q116" s="189"/>
      <c r="R116" s="190">
        <f>SUM(R117:R128)</f>
        <v>13.59667962</v>
      </c>
      <c r="S116" s="189"/>
      <c r="T116" s="191">
        <f>SUM(T117:T128)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92" t="s">
        <v>83</v>
      </c>
      <c r="AT116" s="193" t="s">
        <v>77</v>
      </c>
      <c r="AU116" s="193" t="s">
        <v>83</v>
      </c>
      <c r="AY116" s="192" t="s">
        <v>119</v>
      </c>
      <c r="BK116" s="194">
        <f>SUM(BK117:BK128)</f>
        <v>0</v>
      </c>
    </row>
    <row r="117" s="2" customFormat="1" ht="16.5" customHeight="1">
      <c r="A117" s="37"/>
      <c r="B117" s="38"/>
      <c r="C117" s="197" t="s">
        <v>172</v>
      </c>
      <c r="D117" s="197" t="s">
        <v>121</v>
      </c>
      <c r="E117" s="198" t="s">
        <v>173</v>
      </c>
      <c r="F117" s="199" t="s">
        <v>174</v>
      </c>
      <c r="G117" s="200" t="s">
        <v>124</v>
      </c>
      <c r="H117" s="201">
        <v>32.700000000000003</v>
      </c>
      <c r="I117" s="202"/>
      <c r="J117" s="203">
        <f>ROUND(I117*H117,2)</f>
        <v>0</v>
      </c>
      <c r="K117" s="204"/>
      <c r="L117" s="43"/>
      <c r="M117" s="205" t="s">
        <v>19</v>
      </c>
      <c r="N117" s="206" t="s">
        <v>49</v>
      </c>
      <c r="O117" s="83"/>
      <c r="P117" s="207">
        <f>O117*H117</f>
        <v>0</v>
      </c>
      <c r="Q117" s="207">
        <v>0</v>
      </c>
      <c r="R117" s="207">
        <f>Q117*H117</f>
        <v>0</v>
      </c>
      <c r="S117" s="207">
        <v>0</v>
      </c>
      <c r="T117" s="208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09" t="s">
        <v>125</v>
      </c>
      <c r="AT117" s="209" t="s">
        <v>121</v>
      </c>
      <c r="AU117" s="209" t="s">
        <v>85</v>
      </c>
      <c r="AY117" s="16" t="s">
        <v>119</v>
      </c>
      <c r="BE117" s="210">
        <f>IF(N117="základní",J117,0)</f>
        <v>0</v>
      </c>
      <c r="BF117" s="210">
        <f>IF(N117="snížená",J117,0)</f>
        <v>0</v>
      </c>
      <c r="BG117" s="210">
        <f>IF(N117="zákl. přenesená",J117,0)</f>
        <v>0</v>
      </c>
      <c r="BH117" s="210">
        <f>IF(N117="sníž. přenesená",J117,0)</f>
        <v>0</v>
      </c>
      <c r="BI117" s="210">
        <f>IF(N117="nulová",J117,0)</f>
        <v>0</v>
      </c>
      <c r="BJ117" s="16" t="s">
        <v>83</v>
      </c>
      <c r="BK117" s="210">
        <f>ROUND(I117*H117,2)</f>
        <v>0</v>
      </c>
      <c r="BL117" s="16" t="s">
        <v>125</v>
      </c>
      <c r="BM117" s="209" t="s">
        <v>175</v>
      </c>
    </row>
    <row r="118" s="2" customFormat="1">
      <c r="A118" s="37"/>
      <c r="B118" s="38"/>
      <c r="C118" s="39"/>
      <c r="D118" s="211" t="s">
        <v>127</v>
      </c>
      <c r="E118" s="39"/>
      <c r="F118" s="212" t="s">
        <v>176</v>
      </c>
      <c r="G118" s="39"/>
      <c r="H118" s="39"/>
      <c r="I118" s="213"/>
      <c r="J118" s="39"/>
      <c r="K118" s="39"/>
      <c r="L118" s="43"/>
      <c r="M118" s="214"/>
      <c r="N118" s="215"/>
      <c r="O118" s="83"/>
      <c r="P118" s="83"/>
      <c r="Q118" s="83"/>
      <c r="R118" s="83"/>
      <c r="S118" s="83"/>
      <c r="T118" s="84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127</v>
      </c>
      <c r="AU118" s="16" t="s">
        <v>85</v>
      </c>
    </row>
    <row r="119" s="13" customFormat="1">
      <c r="A119" s="13"/>
      <c r="B119" s="216"/>
      <c r="C119" s="217"/>
      <c r="D119" s="218" t="s">
        <v>129</v>
      </c>
      <c r="E119" s="219" t="s">
        <v>19</v>
      </c>
      <c r="F119" s="220" t="s">
        <v>177</v>
      </c>
      <c r="G119" s="217"/>
      <c r="H119" s="221">
        <v>32.700000000000003</v>
      </c>
      <c r="I119" s="222"/>
      <c r="J119" s="217"/>
      <c r="K119" s="217"/>
      <c r="L119" s="223"/>
      <c r="M119" s="224"/>
      <c r="N119" s="225"/>
      <c r="O119" s="225"/>
      <c r="P119" s="225"/>
      <c r="Q119" s="225"/>
      <c r="R119" s="225"/>
      <c r="S119" s="225"/>
      <c r="T119" s="22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27" t="s">
        <v>129</v>
      </c>
      <c r="AU119" s="227" t="s">
        <v>85</v>
      </c>
      <c r="AV119" s="13" t="s">
        <v>85</v>
      </c>
      <c r="AW119" s="13" t="s">
        <v>37</v>
      </c>
      <c r="AX119" s="13" t="s">
        <v>78</v>
      </c>
      <c r="AY119" s="227" t="s">
        <v>119</v>
      </c>
    </row>
    <row r="120" s="14" customFormat="1">
      <c r="A120" s="14"/>
      <c r="B120" s="228"/>
      <c r="C120" s="229"/>
      <c r="D120" s="218" t="s">
        <v>129</v>
      </c>
      <c r="E120" s="230" t="s">
        <v>19</v>
      </c>
      <c r="F120" s="231" t="s">
        <v>131</v>
      </c>
      <c r="G120" s="229"/>
      <c r="H120" s="232">
        <v>32.700000000000003</v>
      </c>
      <c r="I120" s="233"/>
      <c r="J120" s="229"/>
      <c r="K120" s="229"/>
      <c r="L120" s="234"/>
      <c r="M120" s="235"/>
      <c r="N120" s="236"/>
      <c r="O120" s="236"/>
      <c r="P120" s="236"/>
      <c r="Q120" s="236"/>
      <c r="R120" s="236"/>
      <c r="S120" s="236"/>
      <c r="T120" s="237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38" t="s">
        <v>129</v>
      </c>
      <c r="AU120" s="238" t="s">
        <v>85</v>
      </c>
      <c r="AV120" s="14" t="s">
        <v>125</v>
      </c>
      <c r="AW120" s="14" t="s">
        <v>4</v>
      </c>
      <c r="AX120" s="14" t="s">
        <v>83</v>
      </c>
      <c r="AY120" s="238" t="s">
        <v>119</v>
      </c>
    </row>
    <row r="121" s="2" customFormat="1" ht="16.5" customHeight="1">
      <c r="A121" s="37"/>
      <c r="B121" s="38"/>
      <c r="C121" s="239" t="s">
        <v>178</v>
      </c>
      <c r="D121" s="239" t="s">
        <v>179</v>
      </c>
      <c r="E121" s="240" t="s">
        <v>180</v>
      </c>
      <c r="F121" s="241" t="s">
        <v>181</v>
      </c>
      <c r="G121" s="242" t="s">
        <v>124</v>
      </c>
      <c r="H121" s="243">
        <v>34.335000000000001</v>
      </c>
      <c r="I121" s="244"/>
      <c r="J121" s="245">
        <f>ROUND(I121*H121,2)</f>
        <v>0</v>
      </c>
      <c r="K121" s="246"/>
      <c r="L121" s="247"/>
      <c r="M121" s="248" t="s">
        <v>19</v>
      </c>
      <c r="N121" s="249" t="s">
        <v>49</v>
      </c>
      <c r="O121" s="83"/>
      <c r="P121" s="207">
        <f>O121*H121</f>
        <v>0</v>
      </c>
      <c r="Q121" s="207">
        <v>0.0015399999999999999</v>
      </c>
      <c r="R121" s="207">
        <f>Q121*H121</f>
        <v>0.052875899999999997</v>
      </c>
      <c r="S121" s="207">
        <v>0</v>
      </c>
      <c r="T121" s="208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09" t="s">
        <v>172</v>
      </c>
      <c r="AT121" s="209" t="s">
        <v>179</v>
      </c>
      <c r="AU121" s="209" t="s">
        <v>85</v>
      </c>
      <c r="AY121" s="16" t="s">
        <v>119</v>
      </c>
      <c r="BE121" s="210">
        <f>IF(N121="základní",J121,0)</f>
        <v>0</v>
      </c>
      <c r="BF121" s="210">
        <f>IF(N121="snížená",J121,0)</f>
        <v>0</v>
      </c>
      <c r="BG121" s="210">
        <f>IF(N121="zákl. přenesená",J121,0)</f>
        <v>0</v>
      </c>
      <c r="BH121" s="210">
        <f>IF(N121="sníž. přenesená",J121,0)</f>
        <v>0</v>
      </c>
      <c r="BI121" s="210">
        <f>IF(N121="nulová",J121,0)</f>
        <v>0</v>
      </c>
      <c r="BJ121" s="16" t="s">
        <v>83</v>
      </c>
      <c r="BK121" s="210">
        <f>ROUND(I121*H121,2)</f>
        <v>0</v>
      </c>
      <c r="BL121" s="16" t="s">
        <v>125</v>
      </c>
      <c r="BM121" s="209" t="s">
        <v>182</v>
      </c>
    </row>
    <row r="122" s="13" customFormat="1">
      <c r="A122" s="13"/>
      <c r="B122" s="216"/>
      <c r="C122" s="217"/>
      <c r="D122" s="218" t="s">
        <v>129</v>
      </c>
      <c r="E122" s="219" t="s">
        <v>19</v>
      </c>
      <c r="F122" s="220" t="s">
        <v>183</v>
      </c>
      <c r="G122" s="217"/>
      <c r="H122" s="221">
        <v>34.335000000000001</v>
      </c>
      <c r="I122" s="222"/>
      <c r="J122" s="217"/>
      <c r="K122" s="217"/>
      <c r="L122" s="223"/>
      <c r="M122" s="224"/>
      <c r="N122" s="225"/>
      <c r="O122" s="225"/>
      <c r="P122" s="225"/>
      <c r="Q122" s="225"/>
      <c r="R122" s="225"/>
      <c r="S122" s="225"/>
      <c r="T122" s="226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27" t="s">
        <v>129</v>
      </c>
      <c r="AU122" s="227" t="s">
        <v>85</v>
      </c>
      <c r="AV122" s="13" t="s">
        <v>85</v>
      </c>
      <c r="AW122" s="13" t="s">
        <v>37</v>
      </c>
      <c r="AX122" s="13" t="s">
        <v>83</v>
      </c>
      <c r="AY122" s="227" t="s">
        <v>119</v>
      </c>
    </row>
    <row r="123" s="2" customFormat="1" ht="16.5" customHeight="1">
      <c r="A123" s="37"/>
      <c r="B123" s="38"/>
      <c r="C123" s="197" t="s">
        <v>184</v>
      </c>
      <c r="D123" s="197" t="s">
        <v>121</v>
      </c>
      <c r="E123" s="198" t="s">
        <v>185</v>
      </c>
      <c r="F123" s="199" t="s">
        <v>186</v>
      </c>
      <c r="G123" s="200" t="s">
        <v>139</v>
      </c>
      <c r="H123" s="201">
        <v>5.8860000000000001</v>
      </c>
      <c r="I123" s="202"/>
      <c r="J123" s="203">
        <f>ROUND(I123*H123,2)</f>
        <v>0</v>
      </c>
      <c r="K123" s="204"/>
      <c r="L123" s="43"/>
      <c r="M123" s="205" t="s">
        <v>19</v>
      </c>
      <c r="N123" s="206" t="s">
        <v>49</v>
      </c>
      <c r="O123" s="83"/>
      <c r="P123" s="207">
        <f>O123*H123</f>
        <v>0</v>
      </c>
      <c r="Q123" s="207">
        <v>2.3010199999999998</v>
      </c>
      <c r="R123" s="207">
        <f>Q123*H123</f>
        <v>13.54380372</v>
      </c>
      <c r="S123" s="207">
        <v>0</v>
      </c>
      <c r="T123" s="208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09" t="s">
        <v>125</v>
      </c>
      <c r="AT123" s="209" t="s">
        <v>121</v>
      </c>
      <c r="AU123" s="209" t="s">
        <v>85</v>
      </c>
      <c r="AY123" s="16" t="s">
        <v>119</v>
      </c>
      <c r="BE123" s="210">
        <f>IF(N123="základní",J123,0)</f>
        <v>0</v>
      </c>
      <c r="BF123" s="210">
        <f>IF(N123="snížená",J123,0)</f>
        <v>0</v>
      </c>
      <c r="BG123" s="210">
        <f>IF(N123="zákl. přenesená",J123,0)</f>
        <v>0</v>
      </c>
      <c r="BH123" s="210">
        <f>IF(N123="sníž. přenesená",J123,0)</f>
        <v>0</v>
      </c>
      <c r="BI123" s="210">
        <f>IF(N123="nulová",J123,0)</f>
        <v>0</v>
      </c>
      <c r="BJ123" s="16" t="s">
        <v>83</v>
      </c>
      <c r="BK123" s="210">
        <f>ROUND(I123*H123,2)</f>
        <v>0</v>
      </c>
      <c r="BL123" s="16" t="s">
        <v>125</v>
      </c>
      <c r="BM123" s="209" t="s">
        <v>187</v>
      </c>
    </row>
    <row r="124" s="2" customFormat="1">
      <c r="A124" s="37"/>
      <c r="B124" s="38"/>
      <c r="C124" s="39"/>
      <c r="D124" s="211" t="s">
        <v>127</v>
      </c>
      <c r="E124" s="39"/>
      <c r="F124" s="212" t="s">
        <v>188</v>
      </c>
      <c r="G124" s="39"/>
      <c r="H124" s="39"/>
      <c r="I124" s="213"/>
      <c r="J124" s="39"/>
      <c r="K124" s="39"/>
      <c r="L124" s="43"/>
      <c r="M124" s="214"/>
      <c r="N124" s="215"/>
      <c r="O124" s="83"/>
      <c r="P124" s="83"/>
      <c r="Q124" s="83"/>
      <c r="R124" s="83"/>
      <c r="S124" s="83"/>
      <c r="T124" s="84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127</v>
      </c>
      <c r="AU124" s="16" t="s">
        <v>85</v>
      </c>
    </row>
    <row r="125" s="13" customFormat="1">
      <c r="A125" s="13"/>
      <c r="B125" s="216"/>
      <c r="C125" s="217"/>
      <c r="D125" s="218" t="s">
        <v>129</v>
      </c>
      <c r="E125" s="219" t="s">
        <v>19</v>
      </c>
      <c r="F125" s="220" t="s">
        <v>189</v>
      </c>
      <c r="G125" s="217"/>
      <c r="H125" s="221">
        <v>1.296</v>
      </c>
      <c r="I125" s="222"/>
      <c r="J125" s="217"/>
      <c r="K125" s="217"/>
      <c r="L125" s="223"/>
      <c r="M125" s="224"/>
      <c r="N125" s="225"/>
      <c r="O125" s="225"/>
      <c r="P125" s="225"/>
      <c r="Q125" s="225"/>
      <c r="R125" s="225"/>
      <c r="S125" s="225"/>
      <c r="T125" s="22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27" t="s">
        <v>129</v>
      </c>
      <c r="AU125" s="227" t="s">
        <v>85</v>
      </c>
      <c r="AV125" s="13" t="s">
        <v>85</v>
      </c>
      <c r="AW125" s="13" t="s">
        <v>37</v>
      </c>
      <c r="AX125" s="13" t="s">
        <v>78</v>
      </c>
      <c r="AY125" s="227" t="s">
        <v>119</v>
      </c>
    </row>
    <row r="126" s="13" customFormat="1">
      <c r="A126" s="13"/>
      <c r="B126" s="216"/>
      <c r="C126" s="217"/>
      <c r="D126" s="218" t="s">
        <v>129</v>
      </c>
      <c r="E126" s="219" t="s">
        <v>19</v>
      </c>
      <c r="F126" s="220" t="s">
        <v>190</v>
      </c>
      <c r="G126" s="217"/>
      <c r="H126" s="221">
        <v>0.32400000000000001</v>
      </c>
      <c r="I126" s="222"/>
      <c r="J126" s="217"/>
      <c r="K126" s="217"/>
      <c r="L126" s="223"/>
      <c r="M126" s="224"/>
      <c r="N126" s="225"/>
      <c r="O126" s="225"/>
      <c r="P126" s="225"/>
      <c r="Q126" s="225"/>
      <c r="R126" s="225"/>
      <c r="S126" s="225"/>
      <c r="T126" s="22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27" t="s">
        <v>129</v>
      </c>
      <c r="AU126" s="227" t="s">
        <v>85</v>
      </c>
      <c r="AV126" s="13" t="s">
        <v>85</v>
      </c>
      <c r="AW126" s="13" t="s">
        <v>37</v>
      </c>
      <c r="AX126" s="13" t="s">
        <v>78</v>
      </c>
      <c r="AY126" s="227" t="s">
        <v>119</v>
      </c>
    </row>
    <row r="127" s="13" customFormat="1">
      <c r="A127" s="13"/>
      <c r="B127" s="216"/>
      <c r="C127" s="217"/>
      <c r="D127" s="218" t="s">
        <v>129</v>
      </c>
      <c r="E127" s="219" t="s">
        <v>19</v>
      </c>
      <c r="F127" s="220" t="s">
        <v>191</v>
      </c>
      <c r="G127" s="217"/>
      <c r="H127" s="221">
        <v>4.266</v>
      </c>
      <c r="I127" s="222"/>
      <c r="J127" s="217"/>
      <c r="K127" s="217"/>
      <c r="L127" s="223"/>
      <c r="M127" s="224"/>
      <c r="N127" s="225"/>
      <c r="O127" s="225"/>
      <c r="P127" s="225"/>
      <c r="Q127" s="225"/>
      <c r="R127" s="225"/>
      <c r="S127" s="225"/>
      <c r="T127" s="22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27" t="s">
        <v>129</v>
      </c>
      <c r="AU127" s="227" t="s">
        <v>85</v>
      </c>
      <c r="AV127" s="13" t="s">
        <v>85</v>
      </c>
      <c r="AW127" s="13" t="s">
        <v>37</v>
      </c>
      <c r="AX127" s="13" t="s">
        <v>78</v>
      </c>
      <c r="AY127" s="227" t="s">
        <v>119</v>
      </c>
    </row>
    <row r="128" s="14" customFormat="1">
      <c r="A128" s="14"/>
      <c r="B128" s="228"/>
      <c r="C128" s="229"/>
      <c r="D128" s="218" t="s">
        <v>129</v>
      </c>
      <c r="E128" s="230" t="s">
        <v>19</v>
      </c>
      <c r="F128" s="231" t="s">
        <v>131</v>
      </c>
      <c r="G128" s="229"/>
      <c r="H128" s="232">
        <v>5.8860000000000001</v>
      </c>
      <c r="I128" s="233"/>
      <c r="J128" s="229"/>
      <c r="K128" s="229"/>
      <c r="L128" s="234"/>
      <c r="M128" s="235"/>
      <c r="N128" s="236"/>
      <c r="O128" s="236"/>
      <c r="P128" s="236"/>
      <c r="Q128" s="236"/>
      <c r="R128" s="236"/>
      <c r="S128" s="236"/>
      <c r="T128" s="23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38" t="s">
        <v>129</v>
      </c>
      <c r="AU128" s="238" t="s">
        <v>85</v>
      </c>
      <c r="AV128" s="14" t="s">
        <v>125</v>
      </c>
      <c r="AW128" s="14" t="s">
        <v>4</v>
      </c>
      <c r="AX128" s="14" t="s">
        <v>83</v>
      </c>
      <c r="AY128" s="238" t="s">
        <v>119</v>
      </c>
    </row>
    <row r="129" s="12" customFormat="1" ht="22.8" customHeight="1">
      <c r="A129" s="12"/>
      <c r="B129" s="181"/>
      <c r="C129" s="182"/>
      <c r="D129" s="183" t="s">
        <v>77</v>
      </c>
      <c r="E129" s="195" t="s">
        <v>150</v>
      </c>
      <c r="F129" s="195" t="s">
        <v>192</v>
      </c>
      <c r="G129" s="182"/>
      <c r="H129" s="182"/>
      <c r="I129" s="185"/>
      <c r="J129" s="196">
        <f>BK129</f>
        <v>0</v>
      </c>
      <c r="K129" s="182"/>
      <c r="L129" s="187"/>
      <c r="M129" s="188"/>
      <c r="N129" s="189"/>
      <c r="O129" s="189"/>
      <c r="P129" s="190">
        <f>SUM(P130:P154)</f>
        <v>0</v>
      </c>
      <c r="Q129" s="189"/>
      <c r="R129" s="190">
        <f>SUM(R130:R154)</f>
        <v>2.16150368</v>
      </c>
      <c r="S129" s="189"/>
      <c r="T129" s="191">
        <f>SUM(T130:T154)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92" t="s">
        <v>83</v>
      </c>
      <c r="AT129" s="193" t="s">
        <v>77</v>
      </c>
      <c r="AU129" s="193" t="s">
        <v>83</v>
      </c>
      <c r="AY129" s="192" t="s">
        <v>119</v>
      </c>
      <c r="BK129" s="194">
        <f>SUM(BK130:BK154)</f>
        <v>0</v>
      </c>
    </row>
    <row r="130" s="2" customFormat="1" ht="24.15" customHeight="1">
      <c r="A130" s="37"/>
      <c r="B130" s="38"/>
      <c r="C130" s="197" t="s">
        <v>193</v>
      </c>
      <c r="D130" s="197" t="s">
        <v>121</v>
      </c>
      <c r="E130" s="198" t="s">
        <v>194</v>
      </c>
      <c r="F130" s="199" t="s">
        <v>195</v>
      </c>
      <c r="G130" s="200" t="s">
        <v>167</v>
      </c>
      <c r="H130" s="201">
        <v>9.1440000000000001</v>
      </c>
      <c r="I130" s="202"/>
      <c r="J130" s="203">
        <f>ROUND(I130*H130,2)</f>
        <v>0</v>
      </c>
      <c r="K130" s="204"/>
      <c r="L130" s="43"/>
      <c r="M130" s="205" t="s">
        <v>19</v>
      </c>
      <c r="N130" s="206" t="s">
        <v>49</v>
      </c>
      <c r="O130" s="83"/>
      <c r="P130" s="207">
        <f>O130*H130</f>
        <v>0</v>
      </c>
      <c r="Q130" s="207">
        <v>0</v>
      </c>
      <c r="R130" s="207">
        <f>Q130*H130</f>
        <v>0</v>
      </c>
      <c r="S130" s="207">
        <v>0</v>
      </c>
      <c r="T130" s="20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09" t="s">
        <v>125</v>
      </c>
      <c r="AT130" s="209" t="s">
        <v>121</v>
      </c>
      <c r="AU130" s="209" t="s">
        <v>85</v>
      </c>
      <c r="AY130" s="16" t="s">
        <v>119</v>
      </c>
      <c r="BE130" s="210">
        <f>IF(N130="základní",J130,0)</f>
        <v>0</v>
      </c>
      <c r="BF130" s="210">
        <f>IF(N130="snížená",J130,0)</f>
        <v>0</v>
      </c>
      <c r="BG130" s="210">
        <f>IF(N130="zákl. přenesená",J130,0)</f>
        <v>0</v>
      </c>
      <c r="BH130" s="210">
        <f>IF(N130="sníž. přenesená",J130,0)</f>
        <v>0</v>
      </c>
      <c r="BI130" s="210">
        <f>IF(N130="nulová",J130,0)</f>
        <v>0</v>
      </c>
      <c r="BJ130" s="16" t="s">
        <v>83</v>
      </c>
      <c r="BK130" s="210">
        <f>ROUND(I130*H130,2)</f>
        <v>0</v>
      </c>
      <c r="BL130" s="16" t="s">
        <v>125</v>
      </c>
      <c r="BM130" s="209" t="s">
        <v>196</v>
      </c>
    </row>
    <row r="131" s="2" customFormat="1">
      <c r="A131" s="37"/>
      <c r="B131" s="38"/>
      <c r="C131" s="39"/>
      <c r="D131" s="211" t="s">
        <v>127</v>
      </c>
      <c r="E131" s="39"/>
      <c r="F131" s="212" t="s">
        <v>197</v>
      </c>
      <c r="G131" s="39"/>
      <c r="H131" s="39"/>
      <c r="I131" s="213"/>
      <c r="J131" s="39"/>
      <c r="K131" s="39"/>
      <c r="L131" s="43"/>
      <c r="M131" s="214"/>
      <c r="N131" s="215"/>
      <c r="O131" s="83"/>
      <c r="P131" s="83"/>
      <c r="Q131" s="83"/>
      <c r="R131" s="83"/>
      <c r="S131" s="83"/>
      <c r="T131" s="84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127</v>
      </c>
      <c r="AU131" s="16" t="s">
        <v>85</v>
      </c>
    </row>
    <row r="132" s="2" customFormat="1" ht="24.15" customHeight="1">
      <c r="A132" s="37"/>
      <c r="B132" s="38"/>
      <c r="C132" s="197" t="s">
        <v>8</v>
      </c>
      <c r="D132" s="197" t="s">
        <v>121</v>
      </c>
      <c r="E132" s="198" t="s">
        <v>198</v>
      </c>
      <c r="F132" s="199" t="s">
        <v>199</v>
      </c>
      <c r="G132" s="200" t="s">
        <v>167</v>
      </c>
      <c r="H132" s="201">
        <v>1.5</v>
      </c>
      <c r="I132" s="202"/>
      <c r="J132" s="203">
        <f>ROUND(I132*H132,2)</f>
        <v>0</v>
      </c>
      <c r="K132" s="204"/>
      <c r="L132" s="43"/>
      <c r="M132" s="205" t="s">
        <v>19</v>
      </c>
      <c r="N132" s="206" t="s">
        <v>49</v>
      </c>
      <c r="O132" s="83"/>
      <c r="P132" s="207">
        <f>O132*H132</f>
        <v>0</v>
      </c>
      <c r="Q132" s="207">
        <v>0</v>
      </c>
      <c r="R132" s="207">
        <f>Q132*H132</f>
        <v>0</v>
      </c>
      <c r="S132" s="207">
        <v>0</v>
      </c>
      <c r="T132" s="20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09" t="s">
        <v>125</v>
      </c>
      <c r="AT132" s="209" t="s">
        <v>121</v>
      </c>
      <c r="AU132" s="209" t="s">
        <v>85</v>
      </c>
      <c r="AY132" s="16" t="s">
        <v>119</v>
      </c>
      <c r="BE132" s="210">
        <f>IF(N132="základní",J132,0)</f>
        <v>0</v>
      </c>
      <c r="BF132" s="210">
        <f>IF(N132="snížená",J132,0)</f>
        <v>0</v>
      </c>
      <c r="BG132" s="210">
        <f>IF(N132="zákl. přenesená",J132,0)</f>
        <v>0</v>
      </c>
      <c r="BH132" s="210">
        <f>IF(N132="sníž. přenesená",J132,0)</f>
        <v>0</v>
      </c>
      <c r="BI132" s="210">
        <f>IF(N132="nulová",J132,0)</f>
        <v>0</v>
      </c>
      <c r="BJ132" s="16" t="s">
        <v>83</v>
      </c>
      <c r="BK132" s="210">
        <f>ROUND(I132*H132,2)</f>
        <v>0</v>
      </c>
      <c r="BL132" s="16" t="s">
        <v>125</v>
      </c>
      <c r="BM132" s="209" t="s">
        <v>200</v>
      </c>
    </row>
    <row r="133" s="2" customFormat="1">
      <c r="A133" s="37"/>
      <c r="B133" s="38"/>
      <c r="C133" s="39"/>
      <c r="D133" s="211" t="s">
        <v>127</v>
      </c>
      <c r="E133" s="39"/>
      <c r="F133" s="212" t="s">
        <v>201</v>
      </c>
      <c r="G133" s="39"/>
      <c r="H133" s="39"/>
      <c r="I133" s="213"/>
      <c r="J133" s="39"/>
      <c r="K133" s="39"/>
      <c r="L133" s="43"/>
      <c r="M133" s="214"/>
      <c r="N133" s="215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127</v>
      </c>
      <c r="AU133" s="16" t="s">
        <v>85</v>
      </c>
    </row>
    <row r="134" s="13" customFormat="1">
      <c r="A134" s="13"/>
      <c r="B134" s="216"/>
      <c r="C134" s="217"/>
      <c r="D134" s="218" t="s">
        <v>129</v>
      </c>
      <c r="E134" s="219" t="s">
        <v>19</v>
      </c>
      <c r="F134" s="220" t="s">
        <v>202</v>
      </c>
      <c r="G134" s="217"/>
      <c r="H134" s="221">
        <v>1.5</v>
      </c>
      <c r="I134" s="222"/>
      <c r="J134" s="217"/>
      <c r="K134" s="217"/>
      <c r="L134" s="223"/>
      <c r="M134" s="224"/>
      <c r="N134" s="225"/>
      <c r="O134" s="225"/>
      <c r="P134" s="225"/>
      <c r="Q134" s="225"/>
      <c r="R134" s="225"/>
      <c r="S134" s="225"/>
      <c r="T134" s="22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27" t="s">
        <v>129</v>
      </c>
      <c r="AU134" s="227" t="s">
        <v>85</v>
      </c>
      <c r="AV134" s="13" t="s">
        <v>85</v>
      </c>
      <c r="AW134" s="13" t="s">
        <v>37</v>
      </c>
      <c r="AX134" s="13" t="s">
        <v>78</v>
      </c>
      <c r="AY134" s="227" t="s">
        <v>119</v>
      </c>
    </row>
    <row r="135" s="14" customFormat="1">
      <c r="A135" s="14"/>
      <c r="B135" s="228"/>
      <c r="C135" s="229"/>
      <c r="D135" s="218" t="s">
        <v>129</v>
      </c>
      <c r="E135" s="230" t="s">
        <v>19</v>
      </c>
      <c r="F135" s="231" t="s">
        <v>131</v>
      </c>
      <c r="G135" s="229"/>
      <c r="H135" s="232">
        <v>1.5</v>
      </c>
      <c r="I135" s="233"/>
      <c r="J135" s="229"/>
      <c r="K135" s="229"/>
      <c r="L135" s="234"/>
      <c r="M135" s="235"/>
      <c r="N135" s="236"/>
      <c r="O135" s="236"/>
      <c r="P135" s="236"/>
      <c r="Q135" s="236"/>
      <c r="R135" s="236"/>
      <c r="S135" s="236"/>
      <c r="T135" s="23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38" t="s">
        <v>129</v>
      </c>
      <c r="AU135" s="238" t="s">
        <v>85</v>
      </c>
      <c r="AV135" s="14" t="s">
        <v>125</v>
      </c>
      <c r="AW135" s="14" t="s">
        <v>4</v>
      </c>
      <c r="AX135" s="14" t="s">
        <v>83</v>
      </c>
      <c r="AY135" s="238" t="s">
        <v>119</v>
      </c>
    </row>
    <row r="136" s="2" customFormat="1" ht="21.75" customHeight="1">
      <c r="A136" s="37"/>
      <c r="B136" s="38"/>
      <c r="C136" s="197" t="s">
        <v>203</v>
      </c>
      <c r="D136" s="197" t="s">
        <v>121</v>
      </c>
      <c r="E136" s="198" t="s">
        <v>204</v>
      </c>
      <c r="F136" s="199" t="s">
        <v>205</v>
      </c>
      <c r="G136" s="200" t="s">
        <v>167</v>
      </c>
      <c r="H136" s="201">
        <v>1.5</v>
      </c>
      <c r="I136" s="202"/>
      <c r="J136" s="203">
        <f>ROUND(I136*H136,2)</f>
        <v>0</v>
      </c>
      <c r="K136" s="204"/>
      <c r="L136" s="43"/>
      <c r="M136" s="205" t="s">
        <v>19</v>
      </c>
      <c r="N136" s="206" t="s">
        <v>49</v>
      </c>
      <c r="O136" s="83"/>
      <c r="P136" s="207">
        <f>O136*H136</f>
        <v>0</v>
      </c>
      <c r="Q136" s="207">
        <v>0</v>
      </c>
      <c r="R136" s="207">
        <f>Q136*H136</f>
        <v>0</v>
      </c>
      <c r="S136" s="207">
        <v>0</v>
      </c>
      <c r="T136" s="208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09" t="s">
        <v>125</v>
      </c>
      <c r="AT136" s="209" t="s">
        <v>121</v>
      </c>
      <c r="AU136" s="209" t="s">
        <v>85</v>
      </c>
      <c r="AY136" s="16" t="s">
        <v>119</v>
      </c>
      <c r="BE136" s="210">
        <f>IF(N136="základní",J136,0)</f>
        <v>0</v>
      </c>
      <c r="BF136" s="210">
        <f>IF(N136="snížená",J136,0)</f>
        <v>0</v>
      </c>
      <c r="BG136" s="210">
        <f>IF(N136="zákl. přenesená",J136,0)</f>
        <v>0</v>
      </c>
      <c r="BH136" s="210">
        <f>IF(N136="sníž. přenesená",J136,0)</f>
        <v>0</v>
      </c>
      <c r="BI136" s="210">
        <f>IF(N136="nulová",J136,0)</f>
        <v>0</v>
      </c>
      <c r="BJ136" s="16" t="s">
        <v>83</v>
      </c>
      <c r="BK136" s="210">
        <f>ROUND(I136*H136,2)</f>
        <v>0</v>
      </c>
      <c r="BL136" s="16" t="s">
        <v>125</v>
      </c>
      <c r="BM136" s="209" t="s">
        <v>206</v>
      </c>
    </row>
    <row r="137" s="2" customFormat="1">
      <c r="A137" s="37"/>
      <c r="B137" s="38"/>
      <c r="C137" s="39"/>
      <c r="D137" s="211" t="s">
        <v>127</v>
      </c>
      <c r="E137" s="39"/>
      <c r="F137" s="212" t="s">
        <v>207</v>
      </c>
      <c r="G137" s="39"/>
      <c r="H137" s="39"/>
      <c r="I137" s="213"/>
      <c r="J137" s="39"/>
      <c r="K137" s="39"/>
      <c r="L137" s="43"/>
      <c r="M137" s="214"/>
      <c r="N137" s="215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127</v>
      </c>
      <c r="AU137" s="16" t="s">
        <v>85</v>
      </c>
    </row>
    <row r="138" s="13" customFormat="1">
      <c r="A138" s="13"/>
      <c r="B138" s="216"/>
      <c r="C138" s="217"/>
      <c r="D138" s="218" t="s">
        <v>129</v>
      </c>
      <c r="E138" s="219" t="s">
        <v>19</v>
      </c>
      <c r="F138" s="220" t="s">
        <v>202</v>
      </c>
      <c r="G138" s="217"/>
      <c r="H138" s="221">
        <v>1.5</v>
      </c>
      <c r="I138" s="222"/>
      <c r="J138" s="217"/>
      <c r="K138" s="217"/>
      <c r="L138" s="223"/>
      <c r="M138" s="224"/>
      <c r="N138" s="225"/>
      <c r="O138" s="225"/>
      <c r="P138" s="225"/>
      <c r="Q138" s="225"/>
      <c r="R138" s="225"/>
      <c r="S138" s="225"/>
      <c r="T138" s="22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27" t="s">
        <v>129</v>
      </c>
      <c r="AU138" s="227" t="s">
        <v>85</v>
      </c>
      <c r="AV138" s="13" t="s">
        <v>85</v>
      </c>
      <c r="AW138" s="13" t="s">
        <v>37</v>
      </c>
      <c r="AX138" s="13" t="s">
        <v>78</v>
      </c>
      <c r="AY138" s="227" t="s">
        <v>119</v>
      </c>
    </row>
    <row r="139" s="14" customFormat="1">
      <c r="A139" s="14"/>
      <c r="B139" s="228"/>
      <c r="C139" s="229"/>
      <c r="D139" s="218" t="s">
        <v>129</v>
      </c>
      <c r="E139" s="230" t="s">
        <v>19</v>
      </c>
      <c r="F139" s="231" t="s">
        <v>131</v>
      </c>
      <c r="G139" s="229"/>
      <c r="H139" s="232">
        <v>1.5</v>
      </c>
      <c r="I139" s="233"/>
      <c r="J139" s="229"/>
      <c r="K139" s="229"/>
      <c r="L139" s="234"/>
      <c r="M139" s="235"/>
      <c r="N139" s="236"/>
      <c r="O139" s="236"/>
      <c r="P139" s="236"/>
      <c r="Q139" s="236"/>
      <c r="R139" s="236"/>
      <c r="S139" s="236"/>
      <c r="T139" s="23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38" t="s">
        <v>129</v>
      </c>
      <c r="AU139" s="238" t="s">
        <v>85</v>
      </c>
      <c r="AV139" s="14" t="s">
        <v>125</v>
      </c>
      <c r="AW139" s="14" t="s">
        <v>4</v>
      </c>
      <c r="AX139" s="14" t="s">
        <v>83</v>
      </c>
      <c r="AY139" s="238" t="s">
        <v>119</v>
      </c>
    </row>
    <row r="140" s="2" customFormat="1" ht="24.15" customHeight="1">
      <c r="A140" s="37"/>
      <c r="B140" s="38"/>
      <c r="C140" s="197" t="s">
        <v>208</v>
      </c>
      <c r="D140" s="197" t="s">
        <v>121</v>
      </c>
      <c r="E140" s="198" t="s">
        <v>209</v>
      </c>
      <c r="F140" s="199" t="s">
        <v>210</v>
      </c>
      <c r="G140" s="200" t="s">
        <v>167</v>
      </c>
      <c r="H140" s="201">
        <v>1.5</v>
      </c>
      <c r="I140" s="202"/>
      <c r="J140" s="203">
        <f>ROUND(I140*H140,2)</f>
        <v>0</v>
      </c>
      <c r="K140" s="204"/>
      <c r="L140" s="43"/>
      <c r="M140" s="205" t="s">
        <v>19</v>
      </c>
      <c r="N140" s="206" t="s">
        <v>49</v>
      </c>
      <c r="O140" s="83"/>
      <c r="P140" s="207">
        <f>O140*H140</f>
        <v>0</v>
      </c>
      <c r="Q140" s="207">
        <v>0</v>
      </c>
      <c r="R140" s="207">
        <f>Q140*H140</f>
        <v>0</v>
      </c>
      <c r="S140" s="207">
        <v>0</v>
      </c>
      <c r="T140" s="20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09" t="s">
        <v>125</v>
      </c>
      <c r="AT140" s="209" t="s">
        <v>121</v>
      </c>
      <c r="AU140" s="209" t="s">
        <v>85</v>
      </c>
      <c r="AY140" s="16" t="s">
        <v>119</v>
      </c>
      <c r="BE140" s="210">
        <f>IF(N140="základní",J140,0)</f>
        <v>0</v>
      </c>
      <c r="BF140" s="210">
        <f>IF(N140="snížená",J140,0)</f>
        <v>0</v>
      </c>
      <c r="BG140" s="210">
        <f>IF(N140="zákl. přenesená",J140,0)</f>
        <v>0</v>
      </c>
      <c r="BH140" s="210">
        <f>IF(N140="sníž. přenesená",J140,0)</f>
        <v>0</v>
      </c>
      <c r="BI140" s="210">
        <f>IF(N140="nulová",J140,0)</f>
        <v>0</v>
      </c>
      <c r="BJ140" s="16" t="s">
        <v>83</v>
      </c>
      <c r="BK140" s="210">
        <f>ROUND(I140*H140,2)</f>
        <v>0</v>
      </c>
      <c r="BL140" s="16" t="s">
        <v>125</v>
      </c>
      <c r="BM140" s="209" t="s">
        <v>211</v>
      </c>
    </row>
    <row r="141" s="2" customFormat="1">
      <c r="A141" s="37"/>
      <c r="B141" s="38"/>
      <c r="C141" s="39"/>
      <c r="D141" s="211" t="s">
        <v>127</v>
      </c>
      <c r="E141" s="39"/>
      <c r="F141" s="212" t="s">
        <v>212</v>
      </c>
      <c r="G141" s="39"/>
      <c r="H141" s="39"/>
      <c r="I141" s="213"/>
      <c r="J141" s="39"/>
      <c r="K141" s="39"/>
      <c r="L141" s="43"/>
      <c r="M141" s="214"/>
      <c r="N141" s="215"/>
      <c r="O141" s="83"/>
      <c r="P141" s="83"/>
      <c r="Q141" s="83"/>
      <c r="R141" s="83"/>
      <c r="S141" s="83"/>
      <c r="T141" s="84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127</v>
      </c>
      <c r="AU141" s="16" t="s">
        <v>85</v>
      </c>
    </row>
    <row r="142" s="13" customFormat="1">
      <c r="A142" s="13"/>
      <c r="B142" s="216"/>
      <c r="C142" s="217"/>
      <c r="D142" s="218" t="s">
        <v>129</v>
      </c>
      <c r="E142" s="219" t="s">
        <v>19</v>
      </c>
      <c r="F142" s="220" t="s">
        <v>202</v>
      </c>
      <c r="G142" s="217"/>
      <c r="H142" s="221">
        <v>1.5</v>
      </c>
      <c r="I142" s="222"/>
      <c r="J142" s="217"/>
      <c r="K142" s="217"/>
      <c r="L142" s="223"/>
      <c r="M142" s="224"/>
      <c r="N142" s="225"/>
      <c r="O142" s="225"/>
      <c r="P142" s="225"/>
      <c r="Q142" s="225"/>
      <c r="R142" s="225"/>
      <c r="S142" s="225"/>
      <c r="T142" s="22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27" t="s">
        <v>129</v>
      </c>
      <c r="AU142" s="227" t="s">
        <v>85</v>
      </c>
      <c r="AV142" s="13" t="s">
        <v>85</v>
      </c>
      <c r="AW142" s="13" t="s">
        <v>37</v>
      </c>
      <c r="AX142" s="13" t="s">
        <v>78</v>
      </c>
      <c r="AY142" s="227" t="s">
        <v>119</v>
      </c>
    </row>
    <row r="143" s="14" customFormat="1">
      <c r="A143" s="14"/>
      <c r="B143" s="228"/>
      <c r="C143" s="229"/>
      <c r="D143" s="218" t="s">
        <v>129</v>
      </c>
      <c r="E143" s="230" t="s">
        <v>19</v>
      </c>
      <c r="F143" s="231" t="s">
        <v>131</v>
      </c>
      <c r="G143" s="229"/>
      <c r="H143" s="232">
        <v>1.5</v>
      </c>
      <c r="I143" s="233"/>
      <c r="J143" s="229"/>
      <c r="K143" s="229"/>
      <c r="L143" s="234"/>
      <c r="M143" s="235"/>
      <c r="N143" s="236"/>
      <c r="O143" s="236"/>
      <c r="P143" s="236"/>
      <c r="Q143" s="236"/>
      <c r="R143" s="236"/>
      <c r="S143" s="236"/>
      <c r="T143" s="23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38" t="s">
        <v>129</v>
      </c>
      <c r="AU143" s="238" t="s">
        <v>85</v>
      </c>
      <c r="AV143" s="14" t="s">
        <v>125</v>
      </c>
      <c r="AW143" s="14" t="s">
        <v>4</v>
      </c>
      <c r="AX143" s="14" t="s">
        <v>83</v>
      </c>
      <c r="AY143" s="238" t="s">
        <v>119</v>
      </c>
    </row>
    <row r="144" s="2" customFormat="1" ht="37.8" customHeight="1">
      <c r="A144" s="37"/>
      <c r="B144" s="38"/>
      <c r="C144" s="197" t="s">
        <v>213</v>
      </c>
      <c r="D144" s="197" t="s">
        <v>121</v>
      </c>
      <c r="E144" s="198" t="s">
        <v>214</v>
      </c>
      <c r="F144" s="199" t="s">
        <v>215</v>
      </c>
      <c r="G144" s="200" t="s">
        <v>167</v>
      </c>
      <c r="H144" s="201">
        <v>9.1440000000000001</v>
      </c>
      <c r="I144" s="202"/>
      <c r="J144" s="203">
        <f>ROUND(I144*H144,2)</f>
        <v>0</v>
      </c>
      <c r="K144" s="204"/>
      <c r="L144" s="43"/>
      <c r="M144" s="205" t="s">
        <v>19</v>
      </c>
      <c r="N144" s="206" t="s">
        <v>49</v>
      </c>
      <c r="O144" s="83"/>
      <c r="P144" s="207">
        <f>O144*H144</f>
        <v>0</v>
      </c>
      <c r="Q144" s="207">
        <v>0.089219999999999994</v>
      </c>
      <c r="R144" s="207">
        <f>Q144*H144</f>
        <v>0.81582767999999994</v>
      </c>
      <c r="S144" s="207">
        <v>0</v>
      </c>
      <c r="T144" s="208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09" t="s">
        <v>125</v>
      </c>
      <c r="AT144" s="209" t="s">
        <v>121</v>
      </c>
      <c r="AU144" s="209" t="s">
        <v>85</v>
      </c>
      <c r="AY144" s="16" t="s">
        <v>119</v>
      </c>
      <c r="BE144" s="210">
        <f>IF(N144="základní",J144,0)</f>
        <v>0</v>
      </c>
      <c r="BF144" s="210">
        <f>IF(N144="snížená",J144,0)</f>
        <v>0</v>
      </c>
      <c r="BG144" s="210">
        <f>IF(N144="zákl. přenesená",J144,0)</f>
        <v>0</v>
      </c>
      <c r="BH144" s="210">
        <f>IF(N144="sníž. přenesená",J144,0)</f>
        <v>0</v>
      </c>
      <c r="BI144" s="210">
        <f>IF(N144="nulová",J144,0)</f>
        <v>0</v>
      </c>
      <c r="BJ144" s="16" t="s">
        <v>83</v>
      </c>
      <c r="BK144" s="210">
        <f>ROUND(I144*H144,2)</f>
        <v>0</v>
      </c>
      <c r="BL144" s="16" t="s">
        <v>125</v>
      </c>
      <c r="BM144" s="209" t="s">
        <v>216</v>
      </c>
    </row>
    <row r="145" s="2" customFormat="1">
      <c r="A145" s="37"/>
      <c r="B145" s="38"/>
      <c r="C145" s="39"/>
      <c r="D145" s="211" t="s">
        <v>127</v>
      </c>
      <c r="E145" s="39"/>
      <c r="F145" s="212" t="s">
        <v>217</v>
      </c>
      <c r="G145" s="39"/>
      <c r="H145" s="39"/>
      <c r="I145" s="213"/>
      <c r="J145" s="39"/>
      <c r="K145" s="39"/>
      <c r="L145" s="43"/>
      <c r="M145" s="214"/>
      <c r="N145" s="215"/>
      <c r="O145" s="83"/>
      <c r="P145" s="83"/>
      <c r="Q145" s="83"/>
      <c r="R145" s="83"/>
      <c r="S145" s="83"/>
      <c r="T145" s="84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127</v>
      </c>
      <c r="AU145" s="16" t="s">
        <v>85</v>
      </c>
    </row>
    <row r="146" s="13" customFormat="1">
      <c r="A146" s="13"/>
      <c r="B146" s="216"/>
      <c r="C146" s="217"/>
      <c r="D146" s="218" t="s">
        <v>129</v>
      </c>
      <c r="E146" s="219" t="s">
        <v>19</v>
      </c>
      <c r="F146" s="220" t="s">
        <v>218</v>
      </c>
      <c r="G146" s="217"/>
      <c r="H146" s="221">
        <v>6.9960000000000004</v>
      </c>
      <c r="I146" s="222"/>
      <c r="J146" s="217"/>
      <c r="K146" s="217"/>
      <c r="L146" s="223"/>
      <c r="M146" s="224"/>
      <c r="N146" s="225"/>
      <c r="O146" s="225"/>
      <c r="P146" s="225"/>
      <c r="Q146" s="225"/>
      <c r="R146" s="225"/>
      <c r="S146" s="225"/>
      <c r="T146" s="22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27" t="s">
        <v>129</v>
      </c>
      <c r="AU146" s="227" t="s">
        <v>85</v>
      </c>
      <c r="AV146" s="13" t="s">
        <v>85</v>
      </c>
      <c r="AW146" s="13" t="s">
        <v>37</v>
      </c>
      <c r="AX146" s="13" t="s">
        <v>78</v>
      </c>
      <c r="AY146" s="227" t="s">
        <v>119</v>
      </c>
    </row>
    <row r="147" s="13" customFormat="1">
      <c r="A147" s="13"/>
      <c r="B147" s="216"/>
      <c r="C147" s="217"/>
      <c r="D147" s="218" t="s">
        <v>129</v>
      </c>
      <c r="E147" s="219" t="s">
        <v>19</v>
      </c>
      <c r="F147" s="220" t="s">
        <v>219</v>
      </c>
      <c r="G147" s="217"/>
      <c r="H147" s="221">
        <v>2.1480000000000001</v>
      </c>
      <c r="I147" s="222"/>
      <c r="J147" s="217"/>
      <c r="K147" s="217"/>
      <c r="L147" s="223"/>
      <c r="M147" s="224"/>
      <c r="N147" s="225"/>
      <c r="O147" s="225"/>
      <c r="P147" s="225"/>
      <c r="Q147" s="225"/>
      <c r="R147" s="225"/>
      <c r="S147" s="225"/>
      <c r="T147" s="22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7" t="s">
        <v>129</v>
      </c>
      <c r="AU147" s="227" t="s">
        <v>85</v>
      </c>
      <c r="AV147" s="13" t="s">
        <v>85</v>
      </c>
      <c r="AW147" s="13" t="s">
        <v>37</v>
      </c>
      <c r="AX147" s="13" t="s">
        <v>78</v>
      </c>
      <c r="AY147" s="227" t="s">
        <v>119</v>
      </c>
    </row>
    <row r="148" s="14" customFormat="1">
      <c r="A148" s="14"/>
      <c r="B148" s="228"/>
      <c r="C148" s="229"/>
      <c r="D148" s="218" t="s">
        <v>129</v>
      </c>
      <c r="E148" s="230" t="s">
        <v>19</v>
      </c>
      <c r="F148" s="231" t="s">
        <v>131</v>
      </c>
      <c r="G148" s="229"/>
      <c r="H148" s="232">
        <v>9.1440000000000001</v>
      </c>
      <c r="I148" s="233"/>
      <c r="J148" s="229"/>
      <c r="K148" s="229"/>
      <c r="L148" s="234"/>
      <c r="M148" s="235"/>
      <c r="N148" s="236"/>
      <c r="O148" s="236"/>
      <c r="P148" s="236"/>
      <c r="Q148" s="236"/>
      <c r="R148" s="236"/>
      <c r="S148" s="236"/>
      <c r="T148" s="23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38" t="s">
        <v>129</v>
      </c>
      <c r="AU148" s="238" t="s">
        <v>85</v>
      </c>
      <c r="AV148" s="14" t="s">
        <v>125</v>
      </c>
      <c r="AW148" s="14" t="s">
        <v>4</v>
      </c>
      <c r="AX148" s="14" t="s">
        <v>83</v>
      </c>
      <c r="AY148" s="238" t="s">
        <v>119</v>
      </c>
    </row>
    <row r="149" s="2" customFormat="1" ht="16.5" customHeight="1">
      <c r="A149" s="37"/>
      <c r="B149" s="38"/>
      <c r="C149" s="239" t="s">
        <v>220</v>
      </c>
      <c r="D149" s="239" t="s">
        <v>179</v>
      </c>
      <c r="E149" s="240" t="s">
        <v>221</v>
      </c>
      <c r="F149" s="241" t="s">
        <v>222</v>
      </c>
      <c r="G149" s="242" t="s">
        <v>167</v>
      </c>
      <c r="H149" s="243">
        <v>7.3460000000000001</v>
      </c>
      <c r="I149" s="244"/>
      <c r="J149" s="245">
        <f>ROUND(I149*H149,2)</f>
        <v>0</v>
      </c>
      <c r="K149" s="246"/>
      <c r="L149" s="247"/>
      <c r="M149" s="248" t="s">
        <v>19</v>
      </c>
      <c r="N149" s="249" t="s">
        <v>49</v>
      </c>
      <c r="O149" s="83"/>
      <c r="P149" s="207">
        <f>O149*H149</f>
        <v>0</v>
      </c>
      <c r="Q149" s="207">
        <v>0.13100000000000001</v>
      </c>
      <c r="R149" s="207">
        <f>Q149*H149</f>
        <v>0.96232600000000001</v>
      </c>
      <c r="S149" s="207">
        <v>0</v>
      </c>
      <c r="T149" s="208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09" t="s">
        <v>172</v>
      </c>
      <c r="AT149" s="209" t="s">
        <v>179</v>
      </c>
      <c r="AU149" s="209" t="s">
        <v>85</v>
      </c>
      <c r="AY149" s="16" t="s">
        <v>119</v>
      </c>
      <c r="BE149" s="210">
        <f>IF(N149="základní",J149,0)</f>
        <v>0</v>
      </c>
      <c r="BF149" s="210">
        <f>IF(N149="snížená",J149,0)</f>
        <v>0</v>
      </c>
      <c r="BG149" s="210">
        <f>IF(N149="zákl. přenesená",J149,0)</f>
        <v>0</v>
      </c>
      <c r="BH149" s="210">
        <f>IF(N149="sníž. přenesená",J149,0)</f>
        <v>0</v>
      </c>
      <c r="BI149" s="210">
        <f>IF(N149="nulová",J149,0)</f>
        <v>0</v>
      </c>
      <c r="BJ149" s="16" t="s">
        <v>83</v>
      </c>
      <c r="BK149" s="210">
        <f>ROUND(I149*H149,2)</f>
        <v>0</v>
      </c>
      <c r="BL149" s="16" t="s">
        <v>125</v>
      </c>
      <c r="BM149" s="209" t="s">
        <v>223</v>
      </c>
    </row>
    <row r="150" s="13" customFormat="1">
      <c r="A150" s="13"/>
      <c r="B150" s="216"/>
      <c r="C150" s="217"/>
      <c r="D150" s="218" t="s">
        <v>129</v>
      </c>
      <c r="E150" s="219" t="s">
        <v>19</v>
      </c>
      <c r="F150" s="220" t="s">
        <v>218</v>
      </c>
      <c r="G150" s="217"/>
      <c r="H150" s="221">
        <v>6.9960000000000004</v>
      </c>
      <c r="I150" s="222"/>
      <c r="J150" s="217"/>
      <c r="K150" s="217"/>
      <c r="L150" s="223"/>
      <c r="M150" s="224"/>
      <c r="N150" s="225"/>
      <c r="O150" s="225"/>
      <c r="P150" s="225"/>
      <c r="Q150" s="225"/>
      <c r="R150" s="225"/>
      <c r="S150" s="225"/>
      <c r="T150" s="22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27" t="s">
        <v>129</v>
      </c>
      <c r="AU150" s="227" t="s">
        <v>85</v>
      </c>
      <c r="AV150" s="13" t="s">
        <v>85</v>
      </c>
      <c r="AW150" s="13" t="s">
        <v>37</v>
      </c>
      <c r="AX150" s="13" t="s">
        <v>78</v>
      </c>
      <c r="AY150" s="227" t="s">
        <v>119</v>
      </c>
    </row>
    <row r="151" s="13" customFormat="1">
      <c r="A151" s="13"/>
      <c r="B151" s="216"/>
      <c r="C151" s="217"/>
      <c r="D151" s="218" t="s">
        <v>129</v>
      </c>
      <c r="E151" s="219" t="s">
        <v>19</v>
      </c>
      <c r="F151" s="220" t="s">
        <v>224</v>
      </c>
      <c r="G151" s="217"/>
      <c r="H151" s="221">
        <v>7.3460000000000001</v>
      </c>
      <c r="I151" s="222"/>
      <c r="J151" s="217"/>
      <c r="K151" s="217"/>
      <c r="L151" s="223"/>
      <c r="M151" s="224"/>
      <c r="N151" s="225"/>
      <c r="O151" s="225"/>
      <c r="P151" s="225"/>
      <c r="Q151" s="225"/>
      <c r="R151" s="225"/>
      <c r="S151" s="225"/>
      <c r="T151" s="22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27" t="s">
        <v>129</v>
      </c>
      <c r="AU151" s="227" t="s">
        <v>85</v>
      </c>
      <c r="AV151" s="13" t="s">
        <v>85</v>
      </c>
      <c r="AW151" s="13" t="s">
        <v>37</v>
      </c>
      <c r="AX151" s="13" t="s">
        <v>83</v>
      </c>
      <c r="AY151" s="227" t="s">
        <v>119</v>
      </c>
    </row>
    <row r="152" s="2" customFormat="1" ht="16.5" customHeight="1">
      <c r="A152" s="37"/>
      <c r="B152" s="38"/>
      <c r="C152" s="239" t="s">
        <v>225</v>
      </c>
      <c r="D152" s="239" t="s">
        <v>179</v>
      </c>
      <c r="E152" s="240" t="s">
        <v>226</v>
      </c>
      <c r="F152" s="241" t="s">
        <v>227</v>
      </c>
      <c r="G152" s="242" t="s">
        <v>167</v>
      </c>
      <c r="H152" s="243">
        <v>2.2549999999999999</v>
      </c>
      <c r="I152" s="244"/>
      <c r="J152" s="245">
        <f>ROUND(I152*H152,2)</f>
        <v>0</v>
      </c>
      <c r="K152" s="246"/>
      <c r="L152" s="247"/>
      <c r="M152" s="248" t="s">
        <v>19</v>
      </c>
      <c r="N152" s="249" t="s">
        <v>49</v>
      </c>
      <c r="O152" s="83"/>
      <c r="P152" s="207">
        <f>O152*H152</f>
        <v>0</v>
      </c>
      <c r="Q152" s="207">
        <v>0.17000000000000001</v>
      </c>
      <c r="R152" s="207">
        <f>Q152*H152</f>
        <v>0.38335000000000002</v>
      </c>
      <c r="S152" s="207">
        <v>0</v>
      </c>
      <c r="T152" s="20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09" t="s">
        <v>172</v>
      </c>
      <c r="AT152" s="209" t="s">
        <v>179</v>
      </c>
      <c r="AU152" s="209" t="s">
        <v>85</v>
      </c>
      <c r="AY152" s="16" t="s">
        <v>119</v>
      </c>
      <c r="BE152" s="210">
        <f>IF(N152="základní",J152,0)</f>
        <v>0</v>
      </c>
      <c r="BF152" s="210">
        <f>IF(N152="snížená",J152,0)</f>
        <v>0</v>
      </c>
      <c r="BG152" s="210">
        <f>IF(N152="zákl. přenesená",J152,0)</f>
        <v>0</v>
      </c>
      <c r="BH152" s="210">
        <f>IF(N152="sníž. přenesená",J152,0)</f>
        <v>0</v>
      </c>
      <c r="BI152" s="210">
        <f>IF(N152="nulová",J152,0)</f>
        <v>0</v>
      </c>
      <c r="BJ152" s="16" t="s">
        <v>83</v>
      </c>
      <c r="BK152" s="210">
        <f>ROUND(I152*H152,2)</f>
        <v>0</v>
      </c>
      <c r="BL152" s="16" t="s">
        <v>125</v>
      </c>
      <c r="BM152" s="209" t="s">
        <v>228</v>
      </c>
    </row>
    <row r="153" s="13" customFormat="1">
      <c r="A153" s="13"/>
      <c r="B153" s="216"/>
      <c r="C153" s="217"/>
      <c r="D153" s="218" t="s">
        <v>129</v>
      </c>
      <c r="E153" s="219" t="s">
        <v>19</v>
      </c>
      <c r="F153" s="220" t="s">
        <v>219</v>
      </c>
      <c r="G153" s="217"/>
      <c r="H153" s="221">
        <v>2.1480000000000001</v>
      </c>
      <c r="I153" s="222"/>
      <c r="J153" s="217"/>
      <c r="K153" s="217"/>
      <c r="L153" s="223"/>
      <c r="M153" s="224"/>
      <c r="N153" s="225"/>
      <c r="O153" s="225"/>
      <c r="P153" s="225"/>
      <c r="Q153" s="225"/>
      <c r="R153" s="225"/>
      <c r="S153" s="225"/>
      <c r="T153" s="22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27" t="s">
        <v>129</v>
      </c>
      <c r="AU153" s="227" t="s">
        <v>85</v>
      </c>
      <c r="AV153" s="13" t="s">
        <v>85</v>
      </c>
      <c r="AW153" s="13" t="s">
        <v>37</v>
      </c>
      <c r="AX153" s="13" t="s">
        <v>78</v>
      </c>
      <c r="AY153" s="227" t="s">
        <v>119</v>
      </c>
    </row>
    <row r="154" s="13" customFormat="1">
      <c r="A154" s="13"/>
      <c r="B154" s="216"/>
      <c r="C154" s="217"/>
      <c r="D154" s="218" t="s">
        <v>129</v>
      </c>
      <c r="E154" s="219" t="s">
        <v>19</v>
      </c>
      <c r="F154" s="220" t="s">
        <v>229</v>
      </c>
      <c r="G154" s="217"/>
      <c r="H154" s="221">
        <v>2.2549999999999999</v>
      </c>
      <c r="I154" s="222"/>
      <c r="J154" s="217"/>
      <c r="K154" s="217"/>
      <c r="L154" s="223"/>
      <c r="M154" s="224"/>
      <c r="N154" s="225"/>
      <c r="O154" s="225"/>
      <c r="P154" s="225"/>
      <c r="Q154" s="225"/>
      <c r="R154" s="225"/>
      <c r="S154" s="225"/>
      <c r="T154" s="22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27" t="s">
        <v>129</v>
      </c>
      <c r="AU154" s="227" t="s">
        <v>85</v>
      </c>
      <c r="AV154" s="13" t="s">
        <v>85</v>
      </c>
      <c r="AW154" s="13" t="s">
        <v>37</v>
      </c>
      <c r="AX154" s="13" t="s">
        <v>83</v>
      </c>
      <c r="AY154" s="227" t="s">
        <v>119</v>
      </c>
    </row>
    <row r="155" s="12" customFormat="1" ht="22.8" customHeight="1">
      <c r="A155" s="12"/>
      <c r="B155" s="181"/>
      <c r="C155" s="182"/>
      <c r="D155" s="183" t="s">
        <v>77</v>
      </c>
      <c r="E155" s="195" t="s">
        <v>178</v>
      </c>
      <c r="F155" s="195" t="s">
        <v>230</v>
      </c>
      <c r="G155" s="182"/>
      <c r="H155" s="182"/>
      <c r="I155" s="185"/>
      <c r="J155" s="196">
        <f>BK155</f>
        <v>0</v>
      </c>
      <c r="K155" s="182"/>
      <c r="L155" s="187"/>
      <c r="M155" s="188"/>
      <c r="N155" s="189"/>
      <c r="O155" s="189"/>
      <c r="P155" s="190">
        <f>SUM(P156:P181)</f>
        <v>0</v>
      </c>
      <c r="Q155" s="189"/>
      <c r="R155" s="190">
        <f>SUM(R156:R181)</f>
        <v>26.174876600000005</v>
      </c>
      <c r="S155" s="189"/>
      <c r="T155" s="191">
        <f>SUM(T156:T181)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92" t="s">
        <v>83</v>
      </c>
      <c r="AT155" s="193" t="s">
        <v>77</v>
      </c>
      <c r="AU155" s="193" t="s">
        <v>83</v>
      </c>
      <c r="AY155" s="192" t="s">
        <v>119</v>
      </c>
      <c r="BK155" s="194">
        <f>SUM(BK156:BK181)</f>
        <v>0</v>
      </c>
    </row>
    <row r="156" s="2" customFormat="1" ht="16.5" customHeight="1">
      <c r="A156" s="37"/>
      <c r="B156" s="38"/>
      <c r="C156" s="197" t="s">
        <v>231</v>
      </c>
      <c r="D156" s="197" t="s">
        <v>121</v>
      </c>
      <c r="E156" s="198" t="s">
        <v>232</v>
      </c>
      <c r="F156" s="199" t="s">
        <v>233</v>
      </c>
      <c r="G156" s="200" t="s">
        <v>124</v>
      </c>
      <c r="H156" s="201">
        <v>207.40000000000001</v>
      </c>
      <c r="I156" s="202"/>
      <c r="J156" s="203">
        <f>ROUND(I156*H156,2)</f>
        <v>0</v>
      </c>
      <c r="K156" s="204"/>
      <c r="L156" s="43"/>
      <c r="M156" s="205" t="s">
        <v>19</v>
      </c>
      <c r="N156" s="206" t="s">
        <v>49</v>
      </c>
      <c r="O156" s="83"/>
      <c r="P156" s="207">
        <f>O156*H156</f>
        <v>0</v>
      </c>
      <c r="Q156" s="207">
        <v>0.040079999999999998</v>
      </c>
      <c r="R156" s="207">
        <f>Q156*H156</f>
        <v>8.3125920000000004</v>
      </c>
      <c r="S156" s="207">
        <v>0</v>
      </c>
      <c r="T156" s="208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09" t="s">
        <v>125</v>
      </c>
      <c r="AT156" s="209" t="s">
        <v>121</v>
      </c>
      <c r="AU156" s="209" t="s">
        <v>85</v>
      </c>
      <c r="AY156" s="16" t="s">
        <v>119</v>
      </c>
      <c r="BE156" s="210">
        <f>IF(N156="základní",J156,0)</f>
        <v>0</v>
      </c>
      <c r="BF156" s="210">
        <f>IF(N156="snížená",J156,0)</f>
        <v>0</v>
      </c>
      <c r="BG156" s="210">
        <f>IF(N156="zákl. přenesená",J156,0)</f>
        <v>0</v>
      </c>
      <c r="BH156" s="210">
        <f>IF(N156="sníž. přenesená",J156,0)</f>
        <v>0</v>
      </c>
      <c r="BI156" s="210">
        <f>IF(N156="nulová",J156,0)</f>
        <v>0</v>
      </c>
      <c r="BJ156" s="16" t="s">
        <v>83</v>
      </c>
      <c r="BK156" s="210">
        <f>ROUND(I156*H156,2)</f>
        <v>0</v>
      </c>
      <c r="BL156" s="16" t="s">
        <v>125</v>
      </c>
      <c r="BM156" s="209" t="s">
        <v>234</v>
      </c>
    </row>
    <row r="157" s="2" customFormat="1">
      <c r="A157" s="37"/>
      <c r="B157" s="38"/>
      <c r="C157" s="39"/>
      <c r="D157" s="211" t="s">
        <v>127</v>
      </c>
      <c r="E157" s="39"/>
      <c r="F157" s="212" t="s">
        <v>235</v>
      </c>
      <c r="G157" s="39"/>
      <c r="H157" s="39"/>
      <c r="I157" s="213"/>
      <c r="J157" s="39"/>
      <c r="K157" s="39"/>
      <c r="L157" s="43"/>
      <c r="M157" s="214"/>
      <c r="N157" s="215"/>
      <c r="O157" s="83"/>
      <c r="P157" s="83"/>
      <c r="Q157" s="83"/>
      <c r="R157" s="83"/>
      <c r="S157" s="83"/>
      <c r="T157" s="84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127</v>
      </c>
      <c r="AU157" s="16" t="s">
        <v>85</v>
      </c>
    </row>
    <row r="158" s="13" customFormat="1">
      <c r="A158" s="13"/>
      <c r="B158" s="216"/>
      <c r="C158" s="217"/>
      <c r="D158" s="218" t="s">
        <v>129</v>
      </c>
      <c r="E158" s="219" t="s">
        <v>19</v>
      </c>
      <c r="F158" s="220" t="s">
        <v>236</v>
      </c>
      <c r="G158" s="217"/>
      <c r="H158" s="221">
        <v>37.899999999999999</v>
      </c>
      <c r="I158" s="222"/>
      <c r="J158" s="217"/>
      <c r="K158" s="217"/>
      <c r="L158" s="223"/>
      <c r="M158" s="224"/>
      <c r="N158" s="225"/>
      <c r="O158" s="225"/>
      <c r="P158" s="225"/>
      <c r="Q158" s="225"/>
      <c r="R158" s="225"/>
      <c r="S158" s="225"/>
      <c r="T158" s="22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27" t="s">
        <v>129</v>
      </c>
      <c r="AU158" s="227" t="s">
        <v>85</v>
      </c>
      <c r="AV158" s="13" t="s">
        <v>85</v>
      </c>
      <c r="AW158" s="13" t="s">
        <v>37</v>
      </c>
      <c r="AX158" s="13" t="s">
        <v>78</v>
      </c>
      <c r="AY158" s="227" t="s">
        <v>119</v>
      </c>
    </row>
    <row r="159" s="13" customFormat="1">
      <c r="A159" s="13"/>
      <c r="B159" s="216"/>
      <c r="C159" s="217"/>
      <c r="D159" s="218" t="s">
        <v>129</v>
      </c>
      <c r="E159" s="219" t="s">
        <v>19</v>
      </c>
      <c r="F159" s="220" t="s">
        <v>237</v>
      </c>
      <c r="G159" s="217"/>
      <c r="H159" s="221">
        <v>9.5</v>
      </c>
      <c r="I159" s="222"/>
      <c r="J159" s="217"/>
      <c r="K159" s="217"/>
      <c r="L159" s="223"/>
      <c r="M159" s="224"/>
      <c r="N159" s="225"/>
      <c r="O159" s="225"/>
      <c r="P159" s="225"/>
      <c r="Q159" s="225"/>
      <c r="R159" s="225"/>
      <c r="S159" s="225"/>
      <c r="T159" s="22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27" t="s">
        <v>129</v>
      </c>
      <c r="AU159" s="227" t="s">
        <v>85</v>
      </c>
      <c r="AV159" s="13" t="s">
        <v>85</v>
      </c>
      <c r="AW159" s="13" t="s">
        <v>37</v>
      </c>
      <c r="AX159" s="13" t="s">
        <v>78</v>
      </c>
      <c r="AY159" s="227" t="s">
        <v>119</v>
      </c>
    </row>
    <row r="160" s="13" customFormat="1">
      <c r="A160" s="13"/>
      <c r="B160" s="216"/>
      <c r="C160" s="217"/>
      <c r="D160" s="218" t="s">
        <v>129</v>
      </c>
      <c r="E160" s="219" t="s">
        <v>19</v>
      </c>
      <c r="F160" s="220" t="s">
        <v>238</v>
      </c>
      <c r="G160" s="217"/>
      <c r="H160" s="221">
        <v>160</v>
      </c>
      <c r="I160" s="222"/>
      <c r="J160" s="217"/>
      <c r="K160" s="217"/>
      <c r="L160" s="223"/>
      <c r="M160" s="224"/>
      <c r="N160" s="225"/>
      <c r="O160" s="225"/>
      <c r="P160" s="225"/>
      <c r="Q160" s="225"/>
      <c r="R160" s="225"/>
      <c r="S160" s="225"/>
      <c r="T160" s="22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27" t="s">
        <v>129</v>
      </c>
      <c r="AU160" s="227" t="s">
        <v>85</v>
      </c>
      <c r="AV160" s="13" t="s">
        <v>85</v>
      </c>
      <c r="AW160" s="13" t="s">
        <v>37</v>
      </c>
      <c r="AX160" s="13" t="s">
        <v>78</v>
      </c>
      <c r="AY160" s="227" t="s">
        <v>119</v>
      </c>
    </row>
    <row r="161" s="14" customFormat="1">
      <c r="A161" s="14"/>
      <c r="B161" s="228"/>
      <c r="C161" s="229"/>
      <c r="D161" s="218" t="s">
        <v>129</v>
      </c>
      <c r="E161" s="230" t="s">
        <v>19</v>
      </c>
      <c r="F161" s="231" t="s">
        <v>131</v>
      </c>
      <c r="G161" s="229"/>
      <c r="H161" s="232">
        <v>207.40000000000001</v>
      </c>
      <c r="I161" s="233"/>
      <c r="J161" s="229"/>
      <c r="K161" s="229"/>
      <c r="L161" s="234"/>
      <c r="M161" s="235"/>
      <c r="N161" s="236"/>
      <c r="O161" s="236"/>
      <c r="P161" s="236"/>
      <c r="Q161" s="236"/>
      <c r="R161" s="236"/>
      <c r="S161" s="236"/>
      <c r="T161" s="23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38" t="s">
        <v>129</v>
      </c>
      <c r="AU161" s="238" t="s">
        <v>85</v>
      </c>
      <c r="AV161" s="14" t="s">
        <v>125</v>
      </c>
      <c r="AW161" s="14" t="s">
        <v>4</v>
      </c>
      <c r="AX161" s="14" t="s">
        <v>83</v>
      </c>
      <c r="AY161" s="238" t="s">
        <v>119</v>
      </c>
    </row>
    <row r="162" s="2" customFormat="1" ht="16.5" customHeight="1">
      <c r="A162" s="37"/>
      <c r="B162" s="38"/>
      <c r="C162" s="239" t="s">
        <v>239</v>
      </c>
      <c r="D162" s="239" t="s">
        <v>179</v>
      </c>
      <c r="E162" s="240" t="s">
        <v>240</v>
      </c>
      <c r="F162" s="241" t="s">
        <v>241</v>
      </c>
      <c r="G162" s="242" t="s">
        <v>124</v>
      </c>
      <c r="H162" s="243">
        <v>207.40000000000001</v>
      </c>
      <c r="I162" s="244"/>
      <c r="J162" s="245">
        <f>ROUND(I162*H162,2)</f>
        <v>0</v>
      </c>
      <c r="K162" s="246"/>
      <c r="L162" s="247"/>
      <c r="M162" s="248" t="s">
        <v>19</v>
      </c>
      <c r="N162" s="249" t="s">
        <v>49</v>
      </c>
      <c r="O162" s="83"/>
      <c r="P162" s="207">
        <f>O162*H162</f>
        <v>0</v>
      </c>
      <c r="Q162" s="207">
        <v>0</v>
      </c>
      <c r="R162" s="207">
        <f>Q162*H162</f>
        <v>0</v>
      </c>
      <c r="S162" s="207">
        <v>0</v>
      </c>
      <c r="T162" s="208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09" t="s">
        <v>172</v>
      </c>
      <c r="AT162" s="209" t="s">
        <v>179</v>
      </c>
      <c r="AU162" s="209" t="s">
        <v>85</v>
      </c>
      <c r="AY162" s="16" t="s">
        <v>119</v>
      </c>
      <c r="BE162" s="210">
        <f>IF(N162="základní",J162,0)</f>
        <v>0</v>
      </c>
      <c r="BF162" s="210">
        <f>IF(N162="snížená",J162,0)</f>
        <v>0</v>
      </c>
      <c r="BG162" s="210">
        <f>IF(N162="zákl. přenesená",J162,0)</f>
        <v>0</v>
      </c>
      <c r="BH162" s="210">
        <f>IF(N162="sníž. přenesená",J162,0)</f>
        <v>0</v>
      </c>
      <c r="BI162" s="210">
        <f>IF(N162="nulová",J162,0)</f>
        <v>0</v>
      </c>
      <c r="BJ162" s="16" t="s">
        <v>83</v>
      </c>
      <c r="BK162" s="210">
        <f>ROUND(I162*H162,2)</f>
        <v>0</v>
      </c>
      <c r="BL162" s="16" t="s">
        <v>125</v>
      </c>
      <c r="BM162" s="209" t="s">
        <v>242</v>
      </c>
    </row>
    <row r="163" s="2" customFormat="1" ht="24.15" customHeight="1">
      <c r="A163" s="37"/>
      <c r="B163" s="38"/>
      <c r="C163" s="197" t="s">
        <v>243</v>
      </c>
      <c r="D163" s="197" t="s">
        <v>121</v>
      </c>
      <c r="E163" s="198" t="s">
        <v>244</v>
      </c>
      <c r="F163" s="199" t="s">
        <v>245</v>
      </c>
      <c r="G163" s="200" t="s">
        <v>124</v>
      </c>
      <c r="H163" s="201">
        <v>34.600000000000001</v>
      </c>
      <c r="I163" s="202"/>
      <c r="J163" s="203">
        <f>ROUND(I163*H163,2)</f>
        <v>0</v>
      </c>
      <c r="K163" s="204"/>
      <c r="L163" s="43"/>
      <c r="M163" s="205" t="s">
        <v>19</v>
      </c>
      <c r="N163" s="206" t="s">
        <v>49</v>
      </c>
      <c r="O163" s="83"/>
      <c r="P163" s="207">
        <f>O163*H163</f>
        <v>0</v>
      </c>
      <c r="Q163" s="207">
        <v>0.1295</v>
      </c>
      <c r="R163" s="207">
        <f>Q163*H163</f>
        <v>4.4807000000000006</v>
      </c>
      <c r="S163" s="207">
        <v>0</v>
      </c>
      <c r="T163" s="208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09" t="s">
        <v>125</v>
      </c>
      <c r="AT163" s="209" t="s">
        <v>121</v>
      </c>
      <c r="AU163" s="209" t="s">
        <v>85</v>
      </c>
      <c r="AY163" s="16" t="s">
        <v>119</v>
      </c>
      <c r="BE163" s="210">
        <f>IF(N163="základní",J163,0)</f>
        <v>0</v>
      </c>
      <c r="BF163" s="210">
        <f>IF(N163="snížená",J163,0)</f>
        <v>0</v>
      </c>
      <c r="BG163" s="210">
        <f>IF(N163="zákl. přenesená",J163,0)</f>
        <v>0</v>
      </c>
      <c r="BH163" s="210">
        <f>IF(N163="sníž. přenesená",J163,0)</f>
        <v>0</v>
      </c>
      <c r="BI163" s="210">
        <f>IF(N163="nulová",J163,0)</f>
        <v>0</v>
      </c>
      <c r="BJ163" s="16" t="s">
        <v>83</v>
      </c>
      <c r="BK163" s="210">
        <f>ROUND(I163*H163,2)</f>
        <v>0</v>
      </c>
      <c r="BL163" s="16" t="s">
        <v>125</v>
      </c>
      <c r="BM163" s="209" t="s">
        <v>246</v>
      </c>
    </row>
    <row r="164" s="2" customFormat="1">
      <c r="A164" s="37"/>
      <c r="B164" s="38"/>
      <c r="C164" s="39"/>
      <c r="D164" s="211" t="s">
        <v>127</v>
      </c>
      <c r="E164" s="39"/>
      <c r="F164" s="212" t="s">
        <v>247</v>
      </c>
      <c r="G164" s="39"/>
      <c r="H164" s="39"/>
      <c r="I164" s="213"/>
      <c r="J164" s="39"/>
      <c r="K164" s="39"/>
      <c r="L164" s="43"/>
      <c r="M164" s="214"/>
      <c r="N164" s="215"/>
      <c r="O164" s="83"/>
      <c r="P164" s="83"/>
      <c r="Q164" s="83"/>
      <c r="R164" s="83"/>
      <c r="S164" s="83"/>
      <c r="T164" s="84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127</v>
      </c>
      <c r="AU164" s="16" t="s">
        <v>85</v>
      </c>
    </row>
    <row r="165" s="13" customFormat="1">
      <c r="A165" s="13"/>
      <c r="B165" s="216"/>
      <c r="C165" s="217"/>
      <c r="D165" s="218" t="s">
        <v>129</v>
      </c>
      <c r="E165" s="219" t="s">
        <v>19</v>
      </c>
      <c r="F165" s="220" t="s">
        <v>248</v>
      </c>
      <c r="G165" s="217"/>
      <c r="H165" s="221">
        <v>34.600000000000001</v>
      </c>
      <c r="I165" s="222"/>
      <c r="J165" s="217"/>
      <c r="K165" s="217"/>
      <c r="L165" s="223"/>
      <c r="M165" s="224"/>
      <c r="N165" s="225"/>
      <c r="O165" s="225"/>
      <c r="P165" s="225"/>
      <c r="Q165" s="225"/>
      <c r="R165" s="225"/>
      <c r="S165" s="225"/>
      <c r="T165" s="22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27" t="s">
        <v>129</v>
      </c>
      <c r="AU165" s="227" t="s">
        <v>85</v>
      </c>
      <c r="AV165" s="13" t="s">
        <v>85</v>
      </c>
      <c r="AW165" s="13" t="s">
        <v>37</v>
      </c>
      <c r="AX165" s="13" t="s">
        <v>78</v>
      </c>
      <c r="AY165" s="227" t="s">
        <v>119</v>
      </c>
    </row>
    <row r="166" s="14" customFormat="1">
      <c r="A166" s="14"/>
      <c r="B166" s="228"/>
      <c r="C166" s="229"/>
      <c r="D166" s="218" t="s">
        <v>129</v>
      </c>
      <c r="E166" s="230" t="s">
        <v>19</v>
      </c>
      <c r="F166" s="231" t="s">
        <v>131</v>
      </c>
      <c r="G166" s="229"/>
      <c r="H166" s="232">
        <v>34.600000000000001</v>
      </c>
      <c r="I166" s="233"/>
      <c r="J166" s="229"/>
      <c r="K166" s="229"/>
      <c r="L166" s="234"/>
      <c r="M166" s="235"/>
      <c r="N166" s="236"/>
      <c r="O166" s="236"/>
      <c r="P166" s="236"/>
      <c r="Q166" s="236"/>
      <c r="R166" s="236"/>
      <c r="S166" s="236"/>
      <c r="T166" s="23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38" t="s">
        <v>129</v>
      </c>
      <c r="AU166" s="238" t="s">
        <v>85</v>
      </c>
      <c r="AV166" s="14" t="s">
        <v>125</v>
      </c>
      <c r="AW166" s="14" t="s">
        <v>4</v>
      </c>
      <c r="AX166" s="14" t="s">
        <v>83</v>
      </c>
      <c r="AY166" s="238" t="s">
        <v>119</v>
      </c>
    </row>
    <row r="167" s="2" customFormat="1" ht="16.5" customHeight="1">
      <c r="A167" s="37"/>
      <c r="B167" s="38"/>
      <c r="C167" s="239" t="s">
        <v>7</v>
      </c>
      <c r="D167" s="239" t="s">
        <v>179</v>
      </c>
      <c r="E167" s="240" t="s">
        <v>249</v>
      </c>
      <c r="F167" s="241" t="s">
        <v>250</v>
      </c>
      <c r="G167" s="242" t="s">
        <v>124</v>
      </c>
      <c r="H167" s="243">
        <v>36.329999999999998</v>
      </c>
      <c r="I167" s="244"/>
      <c r="J167" s="245">
        <f>ROUND(I167*H167,2)</f>
        <v>0</v>
      </c>
      <c r="K167" s="246"/>
      <c r="L167" s="247"/>
      <c r="M167" s="248" t="s">
        <v>19</v>
      </c>
      <c r="N167" s="249" t="s">
        <v>49</v>
      </c>
      <c r="O167" s="83"/>
      <c r="P167" s="207">
        <f>O167*H167</f>
        <v>0</v>
      </c>
      <c r="Q167" s="207">
        <v>0.045999999999999999</v>
      </c>
      <c r="R167" s="207">
        <f>Q167*H167</f>
        <v>1.6711799999999999</v>
      </c>
      <c r="S167" s="207">
        <v>0</v>
      </c>
      <c r="T167" s="20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09" t="s">
        <v>172</v>
      </c>
      <c r="AT167" s="209" t="s">
        <v>179</v>
      </c>
      <c r="AU167" s="209" t="s">
        <v>85</v>
      </c>
      <c r="AY167" s="16" t="s">
        <v>119</v>
      </c>
      <c r="BE167" s="210">
        <f>IF(N167="základní",J167,0)</f>
        <v>0</v>
      </c>
      <c r="BF167" s="210">
        <f>IF(N167="snížená",J167,0)</f>
        <v>0</v>
      </c>
      <c r="BG167" s="210">
        <f>IF(N167="zákl. přenesená",J167,0)</f>
        <v>0</v>
      </c>
      <c r="BH167" s="210">
        <f>IF(N167="sníž. přenesená",J167,0)</f>
        <v>0</v>
      </c>
      <c r="BI167" s="210">
        <f>IF(N167="nulová",J167,0)</f>
        <v>0</v>
      </c>
      <c r="BJ167" s="16" t="s">
        <v>83</v>
      </c>
      <c r="BK167" s="210">
        <f>ROUND(I167*H167,2)</f>
        <v>0</v>
      </c>
      <c r="BL167" s="16" t="s">
        <v>125</v>
      </c>
      <c r="BM167" s="209" t="s">
        <v>251</v>
      </c>
    </row>
    <row r="168" s="13" customFormat="1">
      <c r="A168" s="13"/>
      <c r="B168" s="216"/>
      <c r="C168" s="217"/>
      <c r="D168" s="218" t="s">
        <v>129</v>
      </c>
      <c r="E168" s="219" t="s">
        <v>19</v>
      </c>
      <c r="F168" s="220" t="s">
        <v>252</v>
      </c>
      <c r="G168" s="217"/>
      <c r="H168" s="221">
        <v>36.329999999999998</v>
      </c>
      <c r="I168" s="222"/>
      <c r="J168" s="217"/>
      <c r="K168" s="217"/>
      <c r="L168" s="223"/>
      <c r="M168" s="224"/>
      <c r="N168" s="225"/>
      <c r="O168" s="225"/>
      <c r="P168" s="225"/>
      <c r="Q168" s="225"/>
      <c r="R168" s="225"/>
      <c r="S168" s="225"/>
      <c r="T168" s="22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27" t="s">
        <v>129</v>
      </c>
      <c r="AU168" s="227" t="s">
        <v>85</v>
      </c>
      <c r="AV168" s="13" t="s">
        <v>85</v>
      </c>
      <c r="AW168" s="13" t="s">
        <v>37</v>
      </c>
      <c r="AX168" s="13" t="s">
        <v>83</v>
      </c>
      <c r="AY168" s="227" t="s">
        <v>119</v>
      </c>
    </row>
    <row r="169" s="2" customFormat="1" ht="16.5" customHeight="1">
      <c r="A169" s="37"/>
      <c r="B169" s="38"/>
      <c r="C169" s="197" t="s">
        <v>253</v>
      </c>
      <c r="D169" s="197" t="s">
        <v>121</v>
      </c>
      <c r="E169" s="198" t="s">
        <v>254</v>
      </c>
      <c r="F169" s="199" t="s">
        <v>255</v>
      </c>
      <c r="G169" s="200" t="s">
        <v>139</v>
      </c>
      <c r="H169" s="201">
        <v>5.1900000000000004</v>
      </c>
      <c r="I169" s="202"/>
      <c r="J169" s="203">
        <f>ROUND(I169*H169,2)</f>
        <v>0</v>
      </c>
      <c r="K169" s="204"/>
      <c r="L169" s="43"/>
      <c r="M169" s="205" t="s">
        <v>19</v>
      </c>
      <c r="N169" s="206" t="s">
        <v>49</v>
      </c>
      <c r="O169" s="83"/>
      <c r="P169" s="207">
        <f>O169*H169</f>
        <v>0</v>
      </c>
      <c r="Q169" s="207">
        <v>2.2563399999999998</v>
      </c>
      <c r="R169" s="207">
        <f>Q169*H169</f>
        <v>11.7104046</v>
      </c>
      <c r="S169" s="207">
        <v>0</v>
      </c>
      <c r="T169" s="208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09" t="s">
        <v>125</v>
      </c>
      <c r="AT169" s="209" t="s">
        <v>121</v>
      </c>
      <c r="AU169" s="209" t="s">
        <v>85</v>
      </c>
      <c r="AY169" s="16" t="s">
        <v>119</v>
      </c>
      <c r="BE169" s="210">
        <f>IF(N169="základní",J169,0)</f>
        <v>0</v>
      </c>
      <c r="BF169" s="210">
        <f>IF(N169="snížená",J169,0)</f>
        <v>0</v>
      </c>
      <c r="BG169" s="210">
        <f>IF(N169="zákl. přenesená",J169,0)</f>
        <v>0</v>
      </c>
      <c r="BH169" s="210">
        <f>IF(N169="sníž. přenesená",J169,0)</f>
        <v>0</v>
      </c>
      <c r="BI169" s="210">
        <f>IF(N169="nulová",J169,0)</f>
        <v>0</v>
      </c>
      <c r="BJ169" s="16" t="s">
        <v>83</v>
      </c>
      <c r="BK169" s="210">
        <f>ROUND(I169*H169,2)</f>
        <v>0</v>
      </c>
      <c r="BL169" s="16" t="s">
        <v>125</v>
      </c>
      <c r="BM169" s="209" t="s">
        <v>256</v>
      </c>
    </row>
    <row r="170" s="2" customFormat="1">
      <c r="A170" s="37"/>
      <c r="B170" s="38"/>
      <c r="C170" s="39"/>
      <c r="D170" s="211" t="s">
        <v>127</v>
      </c>
      <c r="E170" s="39"/>
      <c r="F170" s="212" t="s">
        <v>257</v>
      </c>
      <c r="G170" s="39"/>
      <c r="H170" s="39"/>
      <c r="I170" s="213"/>
      <c r="J170" s="39"/>
      <c r="K170" s="39"/>
      <c r="L170" s="43"/>
      <c r="M170" s="214"/>
      <c r="N170" s="215"/>
      <c r="O170" s="83"/>
      <c r="P170" s="83"/>
      <c r="Q170" s="83"/>
      <c r="R170" s="83"/>
      <c r="S170" s="83"/>
      <c r="T170" s="84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127</v>
      </c>
      <c r="AU170" s="16" t="s">
        <v>85</v>
      </c>
    </row>
    <row r="171" s="13" customFormat="1">
      <c r="A171" s="13"/>
      <c r="B171" s="216"/>
      <c r="C171" s="217"/>
      <c r="D171" s="218" t="s">
        <v>129</v>
      </c>
      <c r="E171" s="219" t="s">
        <v>19</v>
      </c>
      <c r="F171" s="220" t="s">
        <v>258</v>
      </c>
      <c r="G171" s="217"/>
      <c r="H171" s="221">
        <v>5.1900000000000004</v>
      </c>
      <c r="I171" s="222"/>
      <c r="J171" s="217"/>
      <c r="K171" s="217"/>
      <c r="L171" s="223"/>
      <c r="M171" s="224"/>
      <c r="N171" s="225"/>
      <c r="O171" s="225"/>
      <c r="P171" s="225"/>
      <c r="Q171" s="225"/>
      <c r="R171" s="225"/>
      <c r="S171" s="225"/>
      <c r="T171" s="22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27" t="s">
        <v>129</v>
      </c>
      <c r="AU171" s="227" t="s">
        <v>85</v>
      </c>
      <c r="AV171" s="13" t="s">
        <v>85</v>
      </c>
      <c r="AW171" s="13" t="s">
        <v>37</v>
      </c>
      <c r="AX171" s="13" t="s">
        <v>78</v>
      </c>
      <c r="AY171" s="227" t="s">
        <v>119</v>
      </c>
    </row>
    <row r="172" s="14" customFormat="1">
      <c r="A172" s="14"/>
      <c r="B172" s="228"/>
      <c r="C172" s="229"/>
      <c r="D172" s="218" t="s">
        <v>129</v>
      </c>
      <c r="E172" s="230" t="s">
        <v>19</v>
      </c>
      <c r="F172" s="231" t="s">
        <v>131</v>
      </c>
      <c r="G172" s="229"/>
      <c r="H172" s="232">
        <v>5.1900000000000004</v>
      </c>
      <c r="I172" s="233"/>
      <c r="J172" s="229"/>
      <c r="K172" s="229"/>
      <c r="L172" s="234"/>
      <c r="M172" s="235"/>
      <c r="N172" s="236"/>
      <c r="O172" s="236"/>
      <c r="P172" s="236"/>
      <c r="Q172" s="236"/>
      <c r="R172" s="236"/>
      <c r="S172" s="236"/>
      <c r="T172" s="23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38" t="s">
        <v>129</v>
      </c>
      <c r="AU172" s="238" t="s">
        <v>85</v>
      </c>
      <c r="AV172" s="14" t="s">
        <v>125</v>
      </c>
      <c r="AW172" s="14" t="s">
        <v>4</v>
      </c>
      <c r="AX172" s="14" t="s">
        <v>83</v>
      </c>
      <c r="AY172" s="238" t="s">
        <v>119</v>
      </c>
    </row>
    <row r="173" s="2" customFormat="1" ht="16.5" customHeight="1">
      <c r="A173" s="37"/>
      <c r="B173" s="38"/>
      <c r="C173" s="197" t="s">
        <v>259</v>
      </c>
      <c r="D173" s="197" t="s">
        <v>121</v>
      </c>
      <c r="E173" s="198" t="s">
        <v>260</v>
      </c>
      <c r="F173" s="199" t="s">
        <v>261</v>
      </c>
      <c r="G173" s="200" t="s">
        <v>124</v>
      </c>
      <c r="H173" s="201">
        <v>35</v>
      </c>
      <c r="I173" s="202"/>
      <c r="J173" s="203">
        <f>ROUND(I173*H173,2)</f>
        <v>0</v>
      </c>
      <c r="K173" s="204"/>
      <c r="L173" s="43"/>
      <c r="M173" s="205" t="s">
        <v>19</v>
      </c>
      <c r="N173" s="206" t="s">
        <v>49</v>
      </c>
      <c r="O173" s="83"/>
      <c r="P173" s="207">
        <f>O173*H173</f>
        <v>0</v>
      </c>
      <c r="Q173" s="207">
        <v>0</v>
      </c>
      <c r="R173" s="207">
        <f>Q173*H173</f>
        <v>0</v>
      </c>
      <c r="S173" s="207">
        <v>0</v>
      </c>
      <c r="T173" s="208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09" t="s">
        <v>125</v>
      </c>
      <c r="AT173" s="209" t="s">
        <v>121</v>
      </c>
      <c r="AU173" s="209" t="s">
        <v>85</v>
      </c>
      <c r="AY173" s="16" t="s">
        <v>119</v>
      </c>
      <c r="BE173" s="210">
        <f>IF(N173="základní",J173,0)</f>
        <v>0</v>
      </c>
      <c r="BF173" s="210">
        <f>IF(N173="snížená",J173,0)</f>
        <v>0</v>
      </c>
      <c r="BG173" s="210">
        <f>IF(N173="zákl. přenesená",J173,0)</f>
        <v>0</v>
      </c>
      <c r="BH173" s="210">
        <f>IF(N173="sníž. přenesená",J173,0)</f>
        <v>0</v>
      </c>
      <c r="BI173" s="210">
        <f>IF(N173="nulová",J173,0)</f>
        <v>0</v>
      </c>
      <c r="BJ173" s="16" t="s">
        <v>83</v>
      </c>
      <c r="BK173" s="210">
        <f>ROUND(I173*H173,2)</f>
        <v>0</v>
      </c>
      <c r="BL173" s="16" t="s">
        <v>125</v>
      </c>
      <c r="BM173" s="209" t="s">
        <v>262</v>
      </c>
    </row>
    <row r="174" s="2" customFormat="1">
      <c r="A174" s="37"/>
      <c r="B174" s="38"/>
      <c r="C174" s="39"/>
      <c r="D174" s="211" t="s">
        <v>127</v>
      </c>
      <c r="E174" s="39"/>
      <c r="F174" s="212" t="s">
        <v>263</v>
      </c>
      <c r="G174" s="39"/>
      <c r="H174" s="39"/>
      <c r="I174" s="213"/>
      <c r="J174" s="39"/>
      <c r="K174" s="39"/>
      <c r="L174" s="43"/>
      <c r="M174" s="214"/>
      <c r="N174" s="215"/>
      <c r="O174" s="83"/>
      <c r="P174" s="83"/>
      <c r="Q174" s="83"/>
      <c r="R174" s="83"/>
      <c r="S174" s="83"/>
      <c r="T174" s="84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127</v>
      </c>
      <c r="AU174" s="16" t="s">
        <v>85</v>
      </c>
    </row>
    <row r="175" s="13" customFormat="1">
      <c r="A175" s="13"/>
      <c r="B175" s="216"/>
      <c r="C175" s="217"/>
      <c r="D175" s="218" t="s">
        <v>129</v>
      </c>
      <c r="E175" s="219" t="s">
        <v>19</v>
      </c>
      <c r="F175" s="220" t="s">
        <v>264</v>
      </c>
      <c r="G175" s="217"/>
      <c r="H175" s="221">
        <v>35</v>
      </c>
      <c r="I175" s="222"/>
      <c r="J175" s="217"/>
      <c r="K175" s="217"/>
      <c r="L175" s="223"/>
      <c r="M175" s="224"/>
      <c r="N175" s="225"/>
      <c r="O175" s="225"/>
      <c r="P175" s="225"/>
      <c r="Q175" s="225"/>
      <c r="R175" s="225"/>
      <c r="S175" s="225"/>
      <c r="T175" s="22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27" t="s">
        <v>129</v>
      </c>
      <c r="AU175" s="227" t="s">
        <v>85</v>
      </c>
      <c r="AV175" s="13" t="s">
        <v>85</v>
      </c>
      <c r="AW175" s="13" t="s">
        <v>37</v>
      </c>
      <c r="AX175" s="13" t="s">
        <v>78</v>
      </c>
      <c r="AY175" s="227" t="s">
        <v>119</v>
      </c>
    </row>
    <row r="176" s="14" customFormat="1">
      <c r="A176" s="14"/>
      <c r="B176" s="228"/>
      <c r="C176" s="229"/>
      <c r="D176" s="218" t="s">
        <v>129</v>
      </c>
      <c r="E176" s="230" t="s">
        <v>19</v>
      </c>
      <c r="F176" s="231" t="s">
        <v>131</v>
      </c>
      <c r="G176" s="229"/>
      <c r="H176" s="232">
        <v>35</v>
      </c>
      <c r="I176" s="233"/>
      <c r="J176" s="229"/>
      <c r="K176" s="229"/>
      <c r="L176" s="234"/>
      <c r="M176" s="235"/>
      <c r="N176" s="236"/>
      <c r="O176" s="236"/>
      <c r="P176" s="236"/>
      <c r="Q176" s="236"/>
      <c r="R176" s="236"/>
      <c r="S176" s="236"/>
      <c r="T176" s="23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38" t="s">
        <v>129</v>
      </c>
      <c r="AU176" s="238" t="s">
        <v>85</v>
      </c>
      <c r="AV176" s="14" t="s">
        <v>125</v>
      </c>
      <c r="AW176" s="14" t="s">
        <v>4</v>
      </c>
      <c r="AX176" s="14" t="s">
        <v>83</v>
      </c>
      <c r="AY176" s="238" t="s">
        <v>119</v>
      </c>
    </row>
    <row r="177" s="2" customFormat="1" ht="16.5" customHeight="1">
      <c r="A177" s="37"/>
      <c r="B177" s="38"/>
      <c r="C177" s="197" t="s">
        <v>265</v>
      </c>
      <c r="D177" s="197" t="s">
        <v>121</v>
      </c>
      <c r="E177" s="198" t="s">
        <v>266</v>
      </c>
      <c r="F177" s="199" t="s">
        <v>267</v>
      </c>
      <c r="G177" s="200" t="s">
        <v>124</v>
      </c>
      <c r="H177" s="201">
        <v>35.520000000000003</v>
      </c>
      <c r="I177" s="202"/>
      <c r="J177" s="203">
        <f>ROUND(I177*H177,2)</f>
        <v>0</v>
      </c>
      <c r="K177" s="204"/>
      <c r="L177" s="43"/>
      <c r="M177" s="205" t="s">
        <v>19</v>
      </c>
      <c r="N177" s="206" t="s">
        <v>49</v>
      </c>
      <c r="O177" s="83"/>
      <c r="P177" s="207">
        <f>O177*H177</f>
        <v>0</v>
      </c>
      <c r="Q177" s="207">
        <v>0</v>
      </c>
      <c r="R177" s="207">
        <f>Q177*H177</f>
        <v>0</v>
      </c>
      <c r="S177" s="207">
        <v>0</v>
      </c>
      <c r="T177" s="20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09" t="s">
        <v>125</v>
      </c>
      <c r="AT177" s="209" t="s">
        <v>121</v>
      </c>
      <c r="AU177" s="209" t="s">
        <v>85</v>
      </c>
      <c r="AY177" s="16" t="s">
        <v>119</v>
      </c>
      <c r="BE177" s="210">
        <f>IF(N177="základní",J177,0)</f>
        <v>0</v>
      </c>
      <c r="BF177" s="210">
        <f>IF(N177="snížená",J177,0)</f>
        <v>0</v>
      </c>
      <c r="BG177" s="210">
        <f>IF(N177="zákl. přenesená",J177,0)</f>
        <v>0</v>
      </c>
      <c r="BH177" s="210">
        <f>IF(N177="sníž. přenesená",J177,0)</f>
        <v>0</v>
      </c>
      <c r="BI177" s="210">
        <f>IF(N177="nulová",J177,0)</f>
        <v>0</v>
      </c>
      <c r="BJ177" s="16" t="s">
        <v>83</v>
      </c>
      <c r="BK177" s="210">
        <f>ROUND(I177*H177,2)</f>
        <v>0</v>
      </c>
      <c r="BL177" s="16" t="s">
        <v>125</v>
      </c>
      <c r="BM177" s="209" t="s">
        <v>268</v>
      </c>
    </row>
    <row r="178" s="2" customFormat="1">
      <c r="A178" s="37"/>
      <c r="B178" s="38"/>
      <c r="C178" s="39"/>
      <c r="D178" s="211" t="s">
        <v>127</v>
      </c>
      <c r="E178" s="39"/>
      <c r="F178" s="212" t="s">
        <v>269</v>
      </c>
      <c r="G178" s="39"/>
      <c r="H178" s="39"/>
      <c r="I178" s="213"/>
      <c r="J178" s="39"/>
      <c r="K178" s="39"/>
      <c r="L178" s="43"/>
      <c r="M178" s="214"/>
      <c r="N178" s="215"/>
      <c r="O178" s="83"/>
      <c r="P178" s="83"/>
      <c r="Q178" s="83"/>
      <c r="R178" s="83"/>
      <c r="S178" s="83"/>
      <c r="T178" s="84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127</v>
      </c>
      <c r="AU178" s="16" t="s">
        <v>85</v>
      </c>
    </row>
    <row r="179" s="13" customFormat="1">
      <c r="A179" s="13"/>
      <c r="B179" s="216"/>
      <c r="C179" s="217"/>
      <c r="D179" s="218" t="s">
        <v>129</v>
      </c>
      <c r="E179" s="219" t="s">
        <v>19</v>
      </c>
      <c r="F179" s="220" t="s">
        <v>270</v>
      </c>
      <c r="G179" s="217"/>
      <c r="H179" s="221">
        <v>24.379999999999999</v>
      </c>
      <c r="I179" s="222"/>
      <c r="J179" s="217"/>
      <c r="K179" s="217"/>
      <c r="L179" s="223"/>
      <c r="M179" s="224"/>
      <c r="N179" s="225"/>
      <c r="O179" s="225"/>
      <c r="P179" s="225"/>
      <c r="Q179" s="225"/>
      <c r="R179" s="225"/>
      <c r="S179" s="225"/>
      <c r="T179" s="22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27" t="s">
        <v>129</v>
      </c>
      <c r="AU179" s="227" t="s">
        <v>85</v>
      </c>
      <c r="AV179" s="13" t="s">
        <v>85</v>
      </c>
      <c r="AW179" s="13" t="s">
        <v>37</v>
      </c>
      <c r="AX179" s="13" t="s">
        <v>78</v>
      </c>
      <c r="AY179" s="227" t="s">
        <v>119</v>
      </c>
    </row>
    <row r="180" s="13" customFormat="1">
      <c r="A180" s="13"/>
      <c r="B180" s="216"/>
      <c r="C180" s="217"/>
      <c r="D180" s="218" t="s">
        <v>129</v>
      </c>
      <c r="E180" s="219" t="s">
        <v>19</v>
      </c>
      <c r="F180" s="220" t="s">
        <v>271</v>
      </c>
      <c r="G180" s="217"/>
      <c r="H180" s="221">
        <v>11.140000000000001</v>
      </c>
      <c r="I180" s="222"/>
      <c r="J180" s="217"/>
      <c r="K180" s="217"/>
      <c r="L180" s="223"/>
      <c r="M180" s="224"/>
      <c r="N180" s="225"/>
      <c r="O180" s="225"/>
      <c r="P180" s="225"/>
      <c r="Q180" s="225"/>
      <c r="R180" s="225"/>
      <c r="S180" s="225"/>
      <c r="T180" s="22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27" t="s">
        <v>129</v>
      </c>
      <c r="AU180" s="227" t="s">
        <v>85</v>
      </c>
      <c r="AV180" s="13" t="s">
        <v>85</v>
      </c>
      <c r="AW180" s="13" t="s">
        <v>37</v>
      </c>
      <c r="AX180" s="13" t="s">
        <v>78</v>
      </c>
      <c r="AY180" s="227" t="s">
        <v>119</v>
      </c>
    </row>
    <row r="181" s="14" customFormat="1">
      <c r="A181" s="14"/>
      <c r="B181" s="228"/>
      <c r="C181" s="229"/>
      <c r="D181" s="218" t="s">
        <v>129</v>
      </c>
      <c r="E181" s="230" t="s">
        <v>19</v>
      </c>
      <c r="F181" s="231" t="s">
        <v>131</v>
      </c>
      <c r="G181" s="229"/>
      <c r="H181" s="232">
        <v>35.519999999999996</v>
      </c>
      <c r="I181" s="233"/>
      <c r="J181" s="229"/>
      <c r="K181" s="229"/>
      <c r="L181" s="234"/>
      <c r="M181" s="235"/>
      <c r="N181" s="236"/>
      <c r="O181" s="236"/>
      <c r="P181" s="236"/>
      <c r="Q181" s="236"/>
      <c r="R181" s="236"/>
      <c r="S181" s="236"/>
      <c r="T181" s="23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38" t="s">
        <v>129</v>
      </c>
      <c r="AU181" s="238" t="s">
        <v>85</v>
      </c>
      <c r="AV181" s="14" t="s">
        <v>125</v>
      </c>
      <c r="AW181" s="14" t="s">
        <v>4</v>
      </c>
      <c r="AX181" s="14" t="s">
        <v>83</v>
      </c>
      <c r="AY181" s="238" t="s">
        <v>119</v>
      </c>
    </row>
    <row r="182" s="12" customFormat="1" ht="22.8" customHeight="1">
      <c r="A182" s="12"/>
      <c r="B182" s="181"/>
      <c r="C182" s="182"/>
      <c r="D182" s="183" t="s">
        <v>77</v>
      </c>
      <c r="E182" s="195" t="s">
        <v>272</v>
      </c>
      <c r="F182" s="195" t="s">
        <v>273</v>
      </c>
      <c r="G182" s="182"/>
      <c r="H182" s="182"/>
      <c r="I182" s="185"/>
      <c r="J182" s="196">
        <f>BK182</f>
        <v>0</v>
      </c>
      <c r="K182" s="182"/>
      <c r="L182" s="187"/>
      <c r="M182" s="188"/>
      <c r="N182" s="189"/>
      <c r="O182" s="189"/>
      <c r="P182" s="190">
        <f>SUM(P183:P210)</f>
        <v>0</v>
      </c>
      <c r="Q182" s="189"/>
      <c r="R182" s="190">
        <f>SUM(R183:R210)</f>
        <v>0.00018288000000000001</v>
      </c>
      <c r="S182" s="189"/>
      <c r="T182" s="191">
        <f>SUM(T183:T210)</f>
        <v>31.679756000000001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92" t="s">
        <v>83</v>
      </c>
      <c r="AT182" s="193" t="s">
        <v>77</v>
      </c>
      <c r="AU182" s="193" t="s">
        <v>83</v>
      </c>
      <c r="AY182" s="192" t="s">
        <v>119</v>
      </c>
      <c r="BK182" s="194">
        <f>SUM(BK183:BK210)</f>
        <v>0</v>
      </c>
    </row>
    <row r="183" s="2" customFormat="1" ht="33" customHeight="1">
      <c r="A183" s="37"/>
      <c r="B183" s="38"/>
      <c r="C183" s="197" t="s">
        <v>274</v>
      </c>
      <c r="D183" s="197" t="s">
        <v>121</v>
      </c>
      <c r="E183" s="198" t="s">
        <v>275</v>
      </c>
      <c r="F183" s="199" t="s">
        <v>276</v>
      </c>
      <c r="G183" s="200" t="s">
        <v>167</v>
      </c>
      <c r="H183" s="201">
        <v>9.1440000000000001</v>
      </c>
      <c r="I183" s="202"/>
      <c r="J183" s="203">
        <f>ROUND(I183*H183,2)</f>
        <v>0</v>
      </c>
      <c r="K183" s="204"/>
      <c r="L183" s="43"/>
      <c r="M183" s="205" t="s">
        <v>19</v>
      </c>
      <c r="N183" s="206" t="s">
        <v>49</v>
      </c>
      <c r="O183" s="83"/>
      <c r="P183" s="207">
        <f>O183*H183</f>
        <v>0</v>
      </c>
      <c r="Q183" s="207">
        <v>0</v>
      </c>
      <c r="R183" s="207">
        <f>Q183*H183</f>
        <v>0</v>
      </c>
      <c r="S183" s="207">
        <v>0.28999999999999998</v>
      </c>
      <c r="T183" s="208">
        <f>S183*H183</f>
        <v>2.6517599999999999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09" t="s">
        <v>125</v>
      </c>
      <c r="AT183" s="209" t="s">
        <v>121</v>
      </c>
      <c r="AU183" s="209" t="s">
        <v>85</v>
      </c>
      <c r="AY183" s="16" t="s">
        <v>119</v>
      </c>
      <c r="BE183" s="210">
        <f>IF(N183="základní",J183,0)</f>
        <v>0</v>
      </c>
      <c r="BF183" s="210">
        <f>IF(N183="snížená",J183,0)</f>
        <v>0</v>
      </c>
      <c r="BG183" s="210">
        <f>IF(N183="zákl. přenesená",J183,0)</f>
        <v>0</v>
      </c>
      <c r="BH183" s="210">
        <f>IF(N183="sníž. přenesená",J183,0)</f>
        <v>0</v>
      </c>
      <c r="BI183" s="210">
        <f>IF(N183="nulová",J183,0)</f>
        <v>0</v>
      </c>
      <c r="BJ183" s="16" t="s">
        <v>83</v>
      </c>
      <c r="BK183" s="210">
        <f>ROUND(I183*H183,2)</f>
        <v>0</v>
      </c>
      <c r="BL183" s="16" t="s">
        <v>125</v>
      </c>
      <c r="BM183" s="209" t="s">
        <v>277</v>
      </c>
    </row>
    <row r="184" s="2" customFormat="1">
      <c r="A184" s="37"/>
      <c r="B184" s="38"/>
      <c r="C184" s="39"/>
      <c r="D184" s="211" t="s">
        <v>127</v>
      </c>
      <c r="E184" s="39"/>
      <c r="F184" s="212" t="s">
        <v>278</v>
      </c>
      <c r="G184" s="39"/>
      <c r="H184" s="39"/>
      <c r="I184" s="213"/>
      <c r="J184" s="39"/>
      <c r="K184" s="39"/>
      <c r="L184" s="43"/>
      <c r="M184" s="214"/>
      <c r="N184" s="215"/>
      <c r="O184" s="83"/>
      <c r="P184" s="83"/>
      <c r="Q184" s="83"/>
      <c r="R184" s="83"/>
      <c r="S184" s="83"/>
      <c r="T184" s="84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127</v>
      </c>
      <c r="AU184" s="16" t="s">
        <v>85</v>
      </c>
    </row>
    <row r="185" s="13" customFormat="1">
      <c r="A185" s="13"/>
      <c r="B185" s="216"/>
      <c r="C185" s="217"/>
      <c r="D185" s="218" t="s">
        <v>129</v>
      </c>
      <c r="E185" s="219" t="s">
        <v>19</v>
      </c>
      <c r="F185" s="220" t="s">
        <v>279</v>
      </c>
      <c r="G185" s="217"/>
      <c r="H185" s="221">
        <v>9.1440000000000001</v>
      </c>
      <c r="I185" s="222"/>
      <c r="J185" s="217"/>
      <c r="K185" s="217"/>
      <c r="L185" s="223"/>
      <c r="M185" s="224"/>
      <c r="N185" s="225"/>
      <c r="O185" s="225"/>
      <c r="P185" s="225"/>
      <c r="Q185" s="225"/>
      <c r="R185" s="225"/>
      <c r="S185" s="225"/>
      <c r="T185" s="22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27" t="s">
        <v>129</v>
      </c>
      <c r="AU185" s="227" t="s">
        <v>85</v>
      </c>
      <c r="AV185" s="13" t="s">
        <v>85</v>
      </c>
      <c r="AW185" s="13" t="s">
        <v>37</v>
      </c>
      <c r="AX185" s="13" t="s">
        <v>78</v>
      </c>
      <c r="AY185" s="227" t="s">
        <v>119</v>
      </c>
    </row>
    <row r="186" s="14" customFormat="1">
      <c r="A186" s="14"/>
      <c r="B186" s="228"/>
      <c r="C186" s="229"/>
      <c r="D186" s="218" t="s">
        <v>129</v>
      </c>
      <c r="E186" s="230" t="s">
        <v>19</v>
      </c>
      <c r="F186" s="231" t="s">
        <v>131</v>
      </c>
      <c r="G186" s="229"/>
      <c r="H186" s="232">
        <v>9.1440000000000001</v>
      </c>
      <c r="I186" s="233"/>
      <c r="J186" s="229"/>
      <c r="K186" s="229"/>
      <c r="L186" s="234"/>
      <c r="M186" s="235"/>
      <c r="N186" s="236"/>
      <c r="O186" s="236"/>
      <c r="P186" s="236"/>
      <c r="Q186" s="236"/>
      <c r="R186" s="236"/>
      <c r="S186" s="236"/>
      <c r="T186" s="23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38" t="s">
        <v>129</v>
      </c>
      <c r="AU186" s="238" t="s">
        <v>85</v>
      </c>
      <c r="AV186" s="14" t="s">
        <v>125</v>
      </c>
      <c r="AW186" s="14" t="s">
        <v>4</v>
      </c>
      <c r="AX186" s="14" t="s">
        <v>83</v>
      </c>
      <c r="AY186" s="238" t="s">
        <v>119</v>
      </c>
    </row>
    <row r="187" s="2" customFormat="1" ht="24.15" customHeight="1">
      <c r="A187" s="37"/>
      <c r="B187" s="38"/>
      <c r="C187" s="197" t="s">
        <v>280</v>
      </c>
      <c r="D187" s="197" t="s">
        <v>121</v>
      </c>
      <c r="E187" s="198" t="s">
        <v>281</v>
      </c>
      <c r="F187" s="199" t="s">
        <v>282</v>
      </c>
      <c r="G187" s="200" t="s">
        <v>167</v>
      </c>
      <c r="H187" s="201">
        <v>9.1440000000000001</v>
      </c>
      <c r="I187" s="202"/>
      <c r="J187" s="203">
        <f>ROUND(I187*H187,2)</f>
        <v>0</v>
      </c>
      <c r="K187" s="204"/>
      <c r="L187" s="43"/>
      <c r="M187" s="205" t="s">
        <v>19</v>
      </c>
      <c r="N187" s="206" t="s">
        <v>49</v>
      </c>
      <c r="O187" s="83"/>
      <c r="P187" s="207">
        <f>O187*H187</f>
        <v>0</v>
      </c>
      <c r="Q187" s="207">
        <v>2.0000000000000002E-05</v>
      </c>
      <c r="R187" s="207">
        <f>Q187*H187</f>
        <v>0.00018288000000000001</v>
      </c>
      <c r="S187" s="207">
        <v>0.184</v>
      </c>
      <c r="T187" s="208">
        <f>S187*H187</f>
        <v>1.682496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09" t="s">
        <v>125</v>
      </c>
      <c r="AT187" s="209" t="s">
        <v>121</v>
      </c>
      <c r="AU187" s="209" t="s">
        <v>85</v>
      </c>
      <c r="AY187" s="16" t="s">
        <v>119</v>
      </c>
      <c r="BE187" s="210">
        <f>IF(N187="základní",J187,0)</f>
        <v>0</v>
      </c>
      <c r="BF187" s="210">
        <f>IF(N187="snížená",J187,0)</f>
        <v>0</v>
      </c>
      <c r="BG187" s="210">
        <f>IF(N187="zákl. přenesená",J187,0)</f>
        <v>0</v>
      </c>
      <c r="BH187" s="210">
        <f>IF(N187="sníž. přenesená",J187,0)</f>
        <v>0</v>
      </c>
      <c r="BI187" s="210">
        <f>IF(N187="nulová",J187,0)</f>
        <v>0</v>
      </c>
      <c r="BJ187" s="16" t="s">
        <v>83</v>
      </c>
      <c r="BK187" s="210">
        <f>ROUND(I187*H187,2)</f>
        <v>0</v>
      </c>
      <c r="BL187" s="16" t="s">
        <v>125</v>
      </c>
      <c r="BM187" s="209" t="s">
        <v>283</v>
      </c>
    </row>
    <row r="188" s="2" customFormat="1">
      <c r="A188" s="37"/>
      <c r="B188" s="38"/>
      <c r="C188" s="39"/>
      <c r="D188" s="211" t="s">
        <v>127</v>
      </c>
      <c r="E188" s="39"/>
      <c r="F188" s="212" t="s">
        <v>284</v>
      </c>
      <c r="G188" s="39"/>
      <c r="H188" s="39"/>
      <c r="I188" s="213"/>
      <c r="J188" s="39"/>
      <c r="K188" s="39"/>
      <c r="L188" s="43"/>
      <c r="M188" s="214"/>
      <c r="N188" s="215"/>
      <c r="O188" s="83"/>
      <c r="P188" s="83"/>
      <c r="Q188" s="83"/>
      <c r="R188" s="83"/>
      <c r="S188" s="83"/>
      <c r="T188" s="84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127</v>
      </c>
      <c r="AU188" s="16" t="s">
        <v>85</v>
      </c>
    </row>
    <row r="189" s="13" customFormat="1">
      <c r="A189" s="13"/>
      <c r="B189" s="216"/>
      <c r="C189" s="217"/>
      <c r="D189" s="218" t="s">
        <v>129</v>
      </c>
      <c r="E189" s="219" t="s">
        <v>19</v>
      </c>
      <c r="F189" s="220" t="s">
        <v>285</v>
      </c>
      <c r="G189" s="217"/>
      <c r="H189" s="221">
        <v>9.1440000000000001</v>
      </c>
      <c r="I189" s="222"/>
      <c r="J189" s="217"/>
      <c r="K189" s="217"/>
      <c r="L189" s="223"/>
      <c r="M189" s="224"/>
      <c r="N189" s="225"/>
      <c r="O189" s="225"/>
      <c r="P189" s="225"/>
      <c r="Q189" s="225"/>
      <c r="R189" s="225"/>
      <c r="S189" s="225"/>
      <c r="T189" s="22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27" t="s">
        <v>129</v>
      </c>
      <c r="AU189" s="227" t="s">
        <v>85</v>
      </c>
      <c r="AV189" s="13" t="s">
        <v>85</v>
      </c>
      <c r="AW189" s="13" t="s">
        <v>37</v>
      </c>
      <c r="AX189" s="13" t="s">
        <v>78</v>
      </c>
      <c r="AY189" s="227" t="s">
        <v>119</v>
      </c>
    </row>
    <row r="190" s="14" customFormat="1">
      <c r="A190" s="14"/>
      <c r="B190" s="228"/>
      <c r="C190" s="229"/>
      <c r="D190" s="218" t="s">
        <v>129</v>
      </c>
      <c r="E190" s="230" t="s">
        <v>19</v>
      </c>
      <c r="F190" s="231" t="s">
        <v>131</v>
      </c>
      <c r="G190" s="229"/>
      <c r="H190" s="232">
        <v>9.1440000000000001</v>
      </c>
      <c r="I190" s="233"/>
      <c r="J190" s="229"/>
      <c r="K190" s="229"/>
      <c r="L190" s="234"/>
      <c r="M190" s="235"/>
      <c r="N190" s="236"/>
      <c r="O190" s="236"/>
      <c r="P190" s="236"/>
      <c r="Q190" s="236"/>
      <c r="R190" s="236"/>
      <c r="S190" s="236"/>
      <c r="T190" s="23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38" t="s">
        <v>129</v>
      </c>
      <c r="AU190" s="238" t="s">
        <v>85</v>
      </c>
      <c r="AV190" s="14" t="s">
        <v>125</v>
      </c>
      <c r="AW190" s="14" t="s">
        <v>4</v>
      </c>
      <c r="AX190" s="14" t="s">
        <v>83</v>
      </c>
      <c r="AY190" s="238" t="s">
        <v>119</v>
      </c>
    </row>
    <row r="191" s="2" customFormat="1" ht="24.15" customHeight="1">
      <c r="A191" s="37"/>
      <c r="B191" s="38"/>
      <c r="C191" s="197" t="s">
        <v>286</v>
      </c>
      <c r="D191" s="197" t="s">
        <v>121</v>
      </c>
      <c r="E191" s="198" t="s">
        <v>287</v>
      </c>
      <c r="F191" s="199" t="s">
        <v>288</v>
      </c>
      <c r="G191" s="200" t="s">
        <v>124</v>
      </c>
      <c r="H191" s="201">
        <v>32.700000000000003</v>
      </c>
      <c r="I191" s="202"/>
      <c r="J191" s="203">
        <f>ROUND(I191*H191,2)</f>
        <v>0</v>
      </c>
      <c r="K191" s="204"/>
      <c r="L191" s="43"/>
      <c r="M191" s="205" t="s">
        <v>19</v>
      </c>
      <c r="N191" s="206" t="s">
        <v>49</v>
      </c>
      <c r="O191" s="83"/>
      <c r="P191" s="207">
        <f>O191*H191</f>
        <v>0</v>
      </c>
      <c r="Q191" s="207">
        <v>0</v>
      </c>
      <c r="R191" s="207">
        <f>Q191*H191</f>
        <v>0</v>
      </c>
      <c r="S191" s="207">
        <v>0.20499999999999999</v>
      </c>
      <c r="T191" s="208">
        <f>S191*H191</f>
        <v>6.7035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09" t="s">
        <v>125</v>
      </c>
      <c r="AT191" s="209" t="s">
        <v>121</v>
      </c>
      <c r="AU191" s="209" t="s">
        <v>85</v>
      </c>
      <c r="AY191" s="16" t="s">
        <v>119</v>
      </c>
      <c r="BE191" s="210">
        <f>IF(N191="základní",J191,0)</f>
        <v>0</v>
      </c>
      <c r="BF191" s="210">
        <f>IF(N191="snížená",J191,0)</f>
        <v>0</v>
      </c>
      <c r="BG191" s="210">
        <f>IF(N191="zákl. přenesená",J191,0)</f>
        <v>0</v>
      </c>
      <c r="BH191" s="210">
        <f>IF(N191="sníž. přenesená",J191,0)</f>
        <v>0</v>
      </c>
      <c r="BI191" s="210">
        <f>IF(N191="nulová",J191,0)</f>
        <v>0</v>
      </c>
      <c r="BJ191" s="16" t="s">
        <v>83</v>
      </c>
      <c r="BK191" s="210">
        <f>ROUND(I191*H191,2)</f>
        <v>0</v>
      </c>
      <c r="BL191" s="16" t="s">
        <v>125</v>
      </c>
      <c r="BM191" s="209" t="s">
        <v>289</v>
      </c>
    </row>
    <row r="192" s="2" customFormat="1">
      <c r="A192" s="37"/>
      <c r="B192" s="38"/>
      <c r="C192" s="39"/>
      <c r="D192" s="211" t="s">
        <v>127</v>
      </c>
      <c r="E192" s="39"/>
      <c r="F192" s="212" t="s">
        <v>290</v>
      </c>
      <c r="G192" s="39"/>
      <c r="H192" s="39"/>
      <c r="I192" s="213"/>
      <c r="J192" s="39"/>
      <c r="K192" s="39"/>
      <c r="L192" s="43"/>
      <c r="M192" s="214"/>
      <c r="N192" s="215"/>
      <c r="O192" s="83"/>
      <c r="P192" s="83"/>
      <c r="Q192" s="83"/>
      <c r="R192" s="83"/>
      <c r="S192" s="83"/>
      <c r="T192" s="84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127</v>
      </c>
      <c r="AU192" s="16" t="s">
        <v>85</v>
      </c>
    </row>
    <row r="193" s="13" customFormat="1">
      <c r="A193" s="13"/>
      <c r="B193" s="216"/>
      <c r="C193" s="217"/>
      <c r="D193" s="218" t="s">
        <v>129</v>
      </c>
      <c r="E193" s="219" t="s">
        <v>19</v>
      </c>
      <c r="F193" s="220" t="s">
        <v>291</v>
      </c>
      <c r="G193" s="217"/>
      <c r="H193" s="221">
        <v>32.700000000000003</v>
      </c>
      <c r="I193" s="222"/>
      <c r="J193" s="217"/>
      <c r="K193" s="217"/>
      <c r="L193" s="223"/>
      <c r="M193" s="224"/>
      <c r="N193" s="225"/>
      <c r="O193" s="225"/>
      <c r="P193" s="225"/>
      <c r="Q193" s="225"/>
      <c r="R193" s="225"/>
      <c r="S193" s="225"/>
      <c r="T193" s="22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27" t="s">
        <v>129</v>
      </c>
      <c r="AU193" s="227" t="s">
        <v>85</v>
      </c>
      <c r="AV193" s="13" t="s">
        <v>85</v>
      </c>
      <c r="AW193" s="13" t="s">
        <v>37</v>
      </c>
      <c r="AX193" s="13" t="s">
        <v>78</v>
      </c>
      <c r="AY193" s="227" t="s">
        <v>119</v>
      </c>
    </row>
    <row r="194" s="14" customFormat="1">
      <c r="A194" s="14"/>
      <c r="B194" s="228"/>
      <c r="C194" s="229"/>
      <c r="D194" s="218" t="s">
        <v>129</v>
      </c>
      <c r="E194" s="230" t="s">
        <v>19</v>
      </c>
      <c r="F194" s="231" t="s">
        <v>131</v>
      </c>
      <c r="G194" s="229"/>
      <c r="H194" s="232">
        <v>32.700000000000003</v>
      </c>
      <c r="I194" s="233"/>
      <c r="J194" s="229"/>
      <c r="K194" s="229"/>
      <c r="L194" s="234"/>
      <c r="M194" s="235"/>
      <c r="N194" s="236"/>
      <c r="O194" s="236"/>
      <c r="P194" s="236"/>
      <c r="Q194" s="236"/>
      <c r="R194" s="236"/>
      <c r="S194" s="236"/>
      <c r="T194" s="23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38" t="s">
        <v>129</v>
      </c>
      <c r="AU194" s="238" t="s">
        <v>85</v>
      </c>
      <c r="AV194" s="14" t="s">
        <v>125</v>
      </c>
      <c r="AW194" s="14" t="s">
        <v>4</v>
      </c>
      <c r="AX194" s="14" t="s">
        <v>83</v>
      </c>
      <c r="AY194" s="238" t="s">
        <v>119</v>
      </c>
    </row>
    <row r="195" s="2" customFormat="1" ht="24.15" customHeight="1">
      <c r="A195" s="37"/>
      <c r="B195" s="38"/>
      <c r="C195" s="197" t="s">
        <v>292</v>
      </c>
      <c r="D195" s="197" t="s">
        <v>121</v>
      </c>
      <c r="E195" s="198" t="s">
        <v>293</v>
      </c>
      <c r="F195" s="199" t="s">
        <v>294</v>
      </c>
      <c r="G195" s="200" t="s">
        <v>167</v>
      </c>
      <c r="H195" s="201">
        <v>56</v>
      </c>
      <c r="I195" s="202"/>
      <c r="J195" s="203">
        <f>ROUND(I195*H195,2)</f>
        <v>0</v>
      </c>
      <c r="K195" s="204"/>
      <c r="L195" s="43"/>
      <c r="M195" s="205" t="s">
        <v>19</v>
      </c>
      <c r="N195" s="206" t="s">
        <v>49</v>
      </c>
      <c r="O195" s="83"/>
      <c r="P195" s="207">
        <f>O195*H195</f>
        <v>0</v>
      </c>
      <c r="Q195" s="207">
        <v>0</v>
      </c>
      <c r="R195" s="207">
        <f>Q195*H195</f>
        <v>0</v>
      </c>
      <c r="S195" s="207">
        <v>0.01</v>
      </c>
      <c r="T195" s="208">
        <f>S195*H195</f>
        <v>0.56000000000000005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09" t="s">
        <v>125</v>
      </c>
      <c r="AT195" s="209" t="s">
        <v>121</v>
      </c>
      <c r="AU195" s="209" t="s">
        <v>85</v>
      </c>
      <c r="AY195" s="16" t="s">
        <v>119</v>
      </c>
      <c r="BE195" s="210">
        <f>IF(N195="základní",J195,0)</f>
        <v>0</v>
      </c>
      <c r="BF195" s="210">
        <f>IF(N195="snížená",J195,0)</f>
        <v>0</v>
      </c>
      <c r="BG195" s="210">
        <f>IF(N195="zákl. přenesená",J195,0)</f>
        <v>0</v>
      </c>
      <c r="BH195" s="210">
        <f>IF(N195="sníž. přenesená",J195,0)</f>
        <v>0</v>
      </c>
      <c r="BI195" s="210">
        <f>IF(N195="nulová",J195,0)</f>
        <v>0</v>
      </c>
      <c r="BJ195" s="16" t="s">
        <v>83</v>
      </c>
      <c r="BK195" s="210">
        <f>ROUND(I195*H195,2)</f>
        <v>0</v>
      </c>
      <c r="BL195" s="16" t="s">
        <v>125</v>
      </c>
      <c r="BM195" s="209" t="s">
        <v>295</v>
      </c>
    </row>
    <row r="196" s="2" customFormat="1">
      <c r="A196" s="37"/>
      <c r="B196" s="38"/>
      <c r="C196" s="39"/>
      <c r="D196" s="211" t="s">
        <v>127</v>
      </c>
      <c r="E196" s="39"/>
      <c r="F196" s="212" t="s">
        <v>296</v>
      </c>
      <c r="G196" s="39"/>
      <c r="H196" s="39"/>
      <c r="I196" s="213"/>
      <c r="J196" s="39"/>
      <c r="K196" s="39"/>
      <c r="L196" s="43"/>
      <c r="M196" s="214"/>
      <c r="N196" s="215"/>
      <c r="O196" s="83"/>
      <c r="P196" s="83"/>
      <c r="Q196" s="83"/>
      <c r="R196" s="83"/>
      <c r="S196" s="83"/>
      <c r="T196" s="84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127</v>
      </c>
      <c r="AU196" s="16" t="s">
        <v>85</v>
      </c>
    </row>
    <row r="197" s="13" customFormat="1">
      <c r="A197" s="13"/>
      <c r="B197" s="216"/>
      <c r="C197" s="217"/>
      <c r="D197" s="218" t="s">
        <v>129</v>
      </c>
      <c r="E197" s="219" t="s">
        <v>19</v>
      </c>
      <c r="F197" s="220" t="s">
        <v>297</v>
      </c>
      <c r="G197" s="217"/>
      <c r="H197" s="221">
        <v>56</v>
      </c>
      <c r="I197" s="222"/>
      <c r="J197" s="217"/>
      <c r="K197" s="217"/>
      <c r="L197" s="223"/>
      <c r="M197" s="224"/>
      <c r="N197" s="225"/>
      <c r="O197" s="225"/>
      <c r="P197" s="225"/>
      <c r="Q197" s="225"/>
      <c r="R197" s="225"/>
      <c r="S197" s="225"/>
      <c r="T197" s="22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27" t="s">
        <v>129</v>
      </c>
      <c r="AU197" s="227" t="s">
        <v>85</v>
      </c>
      <c r="AV197" s="13" t="s">
        <v>85</v>
      </c>
      <c r="AW197" s="13" t="s">
        <v>37</v>
      </c>
      <c r="AX197" s="13" t="s">
        <v>78</v>
      </c>
      <c r="AY197" s="227" t="s">
        <v>119</v>
      </c>
    </row>
    <row r="198" s="14" customFormat="1">
      <c r="A198" s="14"/>
      <c r="B198" s="228"/>
      <c r="C198" s="229"/>
      <c r="D198" s="218" t="s">
        <v>129</v>
      </c>
      <c r="E198" s="230" t="s">
        <v>19</v>
      </c>
      <c r="F198" s="231" t="s">
        <v>131</v>
      </c>
      <c r="G198" s="229"/>
      <c r="H198" s="232">
        <v>56</v>
      </c>
      <c r="I198" s="233"/>
      <c r="J198" s="229"/>
      <c r="K198" s="229"/>
      <c r="L198" s="234"/>
      <c r="M198" s="235"/>
      <c r="N198" s="236"/>
      <c r="O198" s="236"/>
      <c r="P198" s="236"/>
      <c r="Q198" s="236"/>
      <c r="R198" s="236"/>
      <c r="S198" s="236"/>
      <c r="T198" s="23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38" t="s">
        <v>129</v>
      </c>
      <c r="AU198" s="238" t="s">
        <v>85</v>
      </c>
      <c r="AV198" s="14" t="s">
        <v>125</v>
      </c>
      <c r="AW198" s="14" t="s">
        <v>4</v>
      </c>
      <c r="AX198" s="14" t="s">
        <v>83</v>
      </c>
      <c r="AY198" s="238" t="s">
        <v>119</v>
      </c>
    </row>
    <row r="199" s="2" customFormat="1" ht="33" customHeight="1">
      <c r="A199" s="37"/>
      <c r="B199" s="38"/>
      <c r="C199" s="197" t="s">
        <v>298</v>
      </c>
      <c r="D199" s="197" t="s">
        <v>121</v>
      </c>
      <c r="E199" s="198" t="s">
        <v>299</v>
      </c>
      <c r="F199" s="199" t="s">
        <v>300</v>
      </c>
      <c r="G199" s="200" t="s">
        <v>167</v>
      </c>
      <c r="H199" s="201">
        <v>88</v>
      </c>
      <c r="I199" s="202"/>
      <c r="J199" s="203">
        <f>ROUND(I199*H199,2)</f>
        <v>0</v>
      </c>
      <c r="K199" s="204"/>
      <c r="L199" s="43"/>
      <c r="M199" s="205" t="s">
        <v>19</v>
      </c>
      <c r="N199" s="206" t="s">
        <v>49</v>
      </c>
      <c r="O199" s="83"/>
      <c r="P199" s="207">
        <f>O199*H199</f>
        <v>0</v>
      </c>
      <c r="Q199" s="207">
        <v>0</v>
      </c>
      <c r="R199" s="207">
        <f>Q199*H199</f>
        <v>0</v>
      </c>
      <c r="S199" s="207">
        <v>0.050000000000000003</v>
      </c>
      <c r="T199" s="208">
        <f>S199*H199</f>
        <v>4.4000000000000004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09" t="s">
        <v>125</v>
      </c>
      <c r="AT199" s="209" t="s">
        <v>121</v>
      </c>
      <c r="AU199" s="209" t="s">
        <v>85</v>
      </c>
      <c r="AY199" s="16" t="s">
        <v>119</v>
      </c>
      <c r="BE199" s="210">
        <f>IF(N199="základní",J199,0)</f>
        <v>0</v>
      </c>
      <c r="BF199" s="210">
        <f>IF(N199="snížená",J199,0)</f>
        <v>0</v>
      </c>
      <c r="BG199" s="210">
        <f>IF(N199="zákl. přenesená",J199,0)</f>
        <v>0</v>
      </c>
      <c r="BH199" s="210">
        <f>IF(N199="sníž. přenesená",J199,0)</f>
        <v>0</v>
      </c>
      <c r="BI199" s="210">
        <f>IF(N199="nulová",J199,0)</f>
        <v>0</v>
      </c>
      <c r="BJ199" s="16" t="s">
        <v>83</v>
      </c>
      <c r="BK199" s="210">
        <f>ROUND(I199*H199,2)</f>
        <v>0</v>
      </c>
      <c r="BL199" s="16" t="s">
        <v>125</v>
      </c>
      <c r="BM199" s="209" t="s">
        <v>301</v>
      </c>
    </row>
    <row r="200" s="2" customFormat="1">
      <c r="A200" s="37"/>
      <c r="B200" s="38"/>
      <c r="C200" s="39"/>
      <c r="D200" s="211" t="s">
        <v>127</v>
      </c>
      <c r="E200" s="39"/>
      <c r="F200" s="212" t="s">
        <v>302</v>
      </c>
      <c r="G200" s="39"/>
      <c r="H200" s="39"/>
      <c r="I200" s="213"/>
      <c r="J200" s="39"/>
      <c r="K200" s="39"/>
      <c r="L200" s="43"/>
      <c r="M200" s="214"/>
      <c r="N200" s="215"/>
      <c r="O200" s="83"/>
      <c r="P200" s="83"/>
      <c r="Q200" s="83"/>
      <c r="R200" s="83"/>
      <c r="S200" s="83"/>
      <c r="T200" s="84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127</v>
      </c>
      <c r="AU200" s="16" t="s">
        <v>85</v>
      </c>
    </row>
    <row r="201" s="13" customFormat="1">
      <c r="A201" s="13"/>
      <c r="B201" s="216"/>
      <c r="C201" s="217"/>
      <c r="D201" s="218" t="s">
        <v>129</v>
      </c>
      <c r="E201" s="219" t="s">
        <v>19</v>
      </c>
      <c r="F201" s="220" t="s">
        <v>303</v>
      </c>
      <c r="G201" s="217"/>
      <c r="H201" s="221">
        <v>88</v>
      </c>
      <c r="I201" s="222"/>
      <c r="J201" s="217"/>
      <c r="K201" s="217"/>
      <c r="L201" s="223"/>
      <c r="M201" s="224"/>
      <c r="N201" s="225"/>
      <c r="O201" s="225"/>
      <c r="P201" s="225"/>
      <c r="Q201" s="225"/>
      <c r="R201" s="225"/>
      <c r="S201" s="225"/>
      <c r="T201" s="22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27" t="s">
        <v>129</v>
      </c>
      <c r="AU201" s="227" t="s">
        <v>85</v>
      </c>
      <c r="AV201" s="13" t="s">
        <v>85</v>
      </c>
      <c r="AW201" s="13" t="s">
        <v>37</v>
      </c>
      <c r="AX201" s="13" t="s">
        <v>78</v>
      </c>
      <c r="AY201" s="227" t="s">
        <v>119</v>
      </c>
    </row>
    <row r="202" s="14" customFormat="1">
      <c r="A202" s="14"/>
      <c r="B202" s="228"/>
      <c r="C202" s="229"/>
      <c r="D202" s="218" t="s">
        <v>129</v>
      </c>
      <c r="E202" s="230" t="s">
        <v>19</v>
      </c>
      <c r="F202" s="231" t="s">
        <v>131</v>
      </c>
      <c r="G202" s="229"/>
      <c r="H202" s="232">
        <v>88</v>
      </c>
      <c r="I202" s="233"/>
      <c r="J202" s="229"/>
      <c r="K202" s="229"/>
      <c r="L202" s="234"/>
      <c r="M202" s="235"/>
      <c r="N202" s="236"/>
      <c r="O202" s="236"/>
      <c r="P202" s="236"/>
      <c r="Q202" s="236"/>
      <c r="R202" s="236"/>
      <c r="S202" s="236"/>
      <c r="T202" s="23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38" t="s">
        <v>129</v>
      </c>
      <c r="AU202" s="238" t="s">
        <v>85</v>
      </c>
      <c r="AV202" s="14" t="s">
        <v>125</v>
      </c>
      <c r="AW202" s="14" t="s">
        <v>4</v>
      </c>
      <c r="AX202" s="14" t="s">
        <v>83</v>
      </c>
      <c r="AY202" s="238" t="s">
        <v>119</v>
      </c>
    </row>
    <row r="203" s="2" customFormat="1" ht="44.25" customHeight="1">
      <c r="A203" s="37"/>
      <c r="B203" s="38"/>
      <c r="C203" s="197" t="s">
        <v>304</v>
      </c>
      <c r="D203" s="197" t="s">
        <v>121</v>
      </c>
      <c r="E203" s="198" t="s">
        <v>305</v>
      </c>
      <c r="F203" s="199" t="s">
        <v>306</v>
      </c>
      <c r="G203" s="200" t="s">
        <v>124</v>
      </c>
      <c r="H203" s="201">
        <v>154.19999999999999</v>
      </c>
      <c r="I203" s="202"/>
      <c r="J203" s="203">
        <f>ROUND(I203*H203,2)</f>
        <v>0</v>
      </c>
      <c r="K203" s="204"/>
      <c r="L203" s="43"/>
      <c r="M203" s="205" t="s">
        <v>19</v>
      </c>
      <c r="N203" s="206" t="s">
        <v>49</v>
      </c>
      <c r="O203" s="83"/>
      <c r="P203" s="207">
        <f>O203*H203</f>
        <v>0</v>
      </c>
      <c r="Q203" s="207">
        <v>0</v>
      </c>
      <c r="R203" s="207">
        <f>Q203*H203</f>
        <v>0</v>
      </c>
      <c r="S203" s="207">
        <v>0.035000000000000003</v>
      </c>
      <c r="T203" s="208">
        <f>S203*H203</f>
        <v>5.3970000000000002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09" t="s">
        <v>125</v>
      </c>
      <c r="AT203" s="209" t="s">
        <v>121</v>
      </c>
      <c r="AU203" s="209" t="s">
        <v>85</v>
      </c>
      <c r="AY203" s="16" t="s">
        <v>119</v>
      </c>
      <c r="BE203" s="210">
        <f>IF(N203="základní",J203,0)</f>
        <v>0</v>
      </c>
      <c r="BF203" s="210">
        <f>IF(N203="snížená",J203,0)</f>
        <v>0</v>
      </c>
      <c r="BG203" s="210">
        <f>IF(N203="zákl. přenesená",J203,0)</f>
        <v>0</v>
      </c>
      <c r="BH203" s="210">
        <f>IF(N203="sníž. přenesená",J203,0)</f>
        <v>0</v>
      </c>
      <c r="BI203" s="210">
        <f>IF(N203="nulová",J203,0)</f>
        <v>0</v>
      </c>
      <c r="BJ203" s="16" t="s">
        <v>83</v>
      </c>
      <c r="BK203" s="210">
        <f>ROUND(I203*H203,2)</f>
        <v>0</v>
      </c>
      <c r="BL203" s="16" t="s">
        <v>125</v>
      </c>
      <c r="BM203" s="209" t="s">
        <v>307</v>
      </c>
    </row>
    <row r="204" s="2" customFormat="1">
      <c r="A204" s="37"/>
      <c r="B204" s="38"/>
      <c r="C204" s="39"/>
      <c r="D204" s="211" t="s">
        <v>127</v>
      </c>
      <c r="E204" s="39"/>
      <c r="F204" s="212" t="s">
        <v>308</v>
      </c>
      <c r="G204" s="39"/>
      <c r="H204" s="39"/>
      <c r="I204" s="213"/>
      <c r="J204" s="39"/>
      <c r="K204" s="39"/>
      <c r="L204" s="43"/>
      <c r="M204" s="214"/>
      <c r="N204" s="215"/>
      <c r="O204" s="83"/>
      <c r="P204" s="83"/>
      <c r="Q204" s="83"/>
      <c r="R204" s="83"/>
      <c r="S204" s="83"/>
      <c r="T204" s="84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127</v>
      </c>
      <c r="AU204" s="16" t="s">
        <v>85</v>
      </c>
    </row>
    <row r="205" s="13" customFormat="1">
      <c r="A205" s="13"/>
      <c r="B205" s="216"/>
      <c r="C205" s="217"/>
      <c r="D205" s="218" t="s">
        <v>129</v>
      </c>
      <c r="E205" s="219" t="s">
        <v>19</v>
      </c>
      <c r="F205" s="220" t="s">
        <v>309</v>
      </c>
      <c r="G205" s="217"/>
      <c r="H205" s="221">
        <v>154.19999999999999</v>
      </c>
      <c r="I205" s="222"/>
      <c r="J205" s="217"/>
      <c r="K205" s="217"/>
      <c r="L205" s="223"/>
      <c r="M205" s="224"/>
      <c r="N205" s="225"/>
      <c r="O205" s="225"/>
      <c r="P205" s="225"/>
      <c r="Q205" s="225"/>
      <c r="R205" s="225"/>
      <c r="S205" s="225"/>
      <c r="T205" s="22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27" t="s">
        <v>129</v>
      </c>
      <c r="AU205" s="227" t="s">
        <v>85</v>
      </c>
      <c r="AV205" s="13" t="s">
        <v>85</v>
      </c>
      <c r="AW205" s="13" t="s">
        <v>37</v>
      </c>
      <c r="AX205" s="13" t="s">
        <v>78</v>
      </c>
      <c r="AY205" s="227" t="s">
        <v>119</v>
      </c>
    </row>
    <row r="206" s="14" customFormat="1">
      <c r="A206" s="14"/>
      <c r="B206" s="228"/>
      <c r="C206" s="229"/>
      <c r="D206" s="218" t="s">
        <v>129</v>
      </c>
      <c r="E206" s="230" t="s">
        <v>19</v>
      </c>
      <c r="F206" s="231" t="s">
        <v>131</v>
      </c>
      <c r="G206" s="229"/>
      <c r="H206" s="232">
        <v>154.19999999999999</v>
      </c>
      <c r="I206" s="233"/>
      <c r="J206" s="229"/>
      <c r="K206" s="229"/>
      <c r="L206" s="234"/>
      <c r="M206" s="235"/>
      <c r="N206" s="236"/>
      <c r="O206" s="236"/>
      <c r="P206" s="236"/>
      <c r="Q206" s="236"/>
      <c r="R206" s="236"/>
      <c r="S206" s="236"/>
      <c r="T206" s="23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38" t="s">
        <v>129</v>
      </c>
      <c r="AU206" s="238" t="s">
        <v>85</v>
      </c>
      <c r="AV206" s="14" t="s">
        <v>125</v>
      </c>
      <c r="AW206" s="14" t="s">
        <v>4</v>
      </c>
      <c r="AX206" s="14" t="s">
        <v>83</v>
      </c>
      <c r="AY206" s="238" t="s">
        <v>119</v>
      </c>
    </row>
    <row r="207" s="2" customFormat="1" ht="16.5" customHeight="1">
      <c r="A207" s="37"/>
      <c r="B207" s="38"/>
      <c r="C207" s="197" t="s">
        <v>310</v>
      </c>
      <c r="D207" s="197" t="s">
        <v>121</v>
      </c>
      <c r="E207" s="198" t="s">
        <v>311</v>
      </c>
      <c r="F207" s="199" t="s">
        <v>312</v>
      </c>
      <c r="G207" s="200" t="s">
        <v>139</v>
      </c>
      <c r="H207" s="201">
        <v>4.6749999999999998</v>
      </c>
      <c r="I207" s="202"/>
      <c r="J207" s="203">
        <f>ROUND(I207*H207,2)</f>
        <v>0</v>
      </c>
      <c r="K207" s="204"/>
      <c r="L207" s="43"/>
      <c r="M207" s="205" t="s">
        <v>19</v>
      </c>
      <c r="N207" s="206" t="s">
        <v>49</v>
      </c>
      <c r="O207" s="83"/>
      <c r="P207" s="207">
        <f>O207*H207</f>
        <v>0</v>
      </c>
      <c r="Q207" s="207">
        <v>0</v>
      </c>
      <c r="R207" s="207">
        <f>Q207*H207</f>
        <v>0</v>
      </c>
      <c r="S207" s="207">
        <v>2.2000000000000002</v>
      </c>
      <c r="T207" s="208">
        <f>S207*H207</f>
        <v>10.285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09" t="s">
        <v>125</v>
      </c>
      <c r="AT207" s="209" t="s">
        <v>121</v>
      </c>
      <c r="AU207" s="209" t="s">
        <v>85</v>
      </c>
      <c r="AY207" s="16" t="s">
        <v>119</v>
      </c>
      <c r="BE207" s="210">
        <f>IF(N207="základní",J207,0)</f>
        <v>0</v>
      </c>
      <c r="BF207" s="210">
        <f>IF(N207="snížená",J207,0)</f>
        <v>0</v>
      </c>
      <c r="BG207" s="210">
        <f>IF(N207="zákl. přenesená",J207,0)</f>
        <v>0</v>
      </c>
      <c r="BH207" s="210">
        <f>IF(N207="sníž. přenesená",J207,0)</f>
        <v>0</v>
      </c>
      <c r="BI207" s="210">
        <f>IF(N207="nulová",J207,0)</f>
        <v>0</v>
      </c>
      <c r="BJ207" s="16" t="s">
        <v>83</v>
      </c>
      <c r="BK207" s="210">
        <f>ROUND(I207*H207,2)</f>
        <v>0</v>
      </c>
      <c r="BL207" s="16" t="s">
        <v>125</v>
      </c>
      <c r="BM207" s="209" t="s">
        <v>313</v>
      </c>
    </row>
    <row r="208" s="2" customFormat="1">
      <c r="A208" s="37"/>
      <c r="B208" s="38"/>
      <c r="C208" s="39"/>
      <c r="D208" s="211" t="s">
        <v>127</v>
      </c>
      <c r="E208" s="39"/>
      <c r="F208" s="212" t="s">
        <v>314</v>
      </c>
      <c r="G208" s="39"/>
      <c r="H208" s="39"/>
      <c r="I208" s="213"/>
      <c r="J208" s="39"/>
      <c r="K208" s="39"/>
      <c r="L208" s="43"/>
      <c r="M208" s="214"/>
      <c r="N208" s="215"/>
      <c r="O208" s="83"/>
      <c r="P208" s="83"/>
      <c r="Q208" s="83"/>
      <c r="R208" s="83"/>
      <c r="S208" s="83"/>
      <c r="T208" s="84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127</v>
      </c>
      <c r="AU208" s="16" t="s">
        <v>85</v>
      </c>
    </row>
    <row r="209" s="13" customFormat="1">
      <c r="A209" s="13"/>
      <c r="B209" s="216"/>
      <c r="C209" s="217"/>
      <c r="D209" s="218" t="s">
        <v>129</v>
      </c>
      <c r="E209" s="219" t="s">
        <v>19</v>
      </c>
      <c r="F209" s="220" t="s">
        <v>315</v>
      </c>
      <c r="G209" s="217"/>
      <c r="H209" s="221">
        <v>4.6749999999999998</v>
      </c>
      <c r="I209" s="222"/>
      <c r="J209" s="217"/>
      <c r="K209" s="217"/>
      <c r="L209" s="223"/>
      <c r="M209" s="224"/>
      <c r="N209" s="225"/>
      <c r="O209" s="225"/>
      <c r="P209" s="225"/>
      <c r="Q209" s="225"/>
      <c r="R209" s="225"/>
      <c r="S209" s="225"/>
      <c r="T209" s="22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27" t="s">
        <v>129</v>
      </c>
      <c r="AU209" s="227" t="s">
        <v>85</v>
      </c>
      <c r="AV209" s="13" t="s">
        <v>85</v>
      </c>
      <c r="AW209" s="13" t="s">
        <v>37</v>
      </c>
      <c r="AX209" s="13" t="s">
        <v>78</v>
      </c>
      <c r="AY209" s="227" t="s">
        <v>119</v>
      </c>
    </row>
    <row r="210" s="14" customFormat="1">
      <c r="A210" s="14"/>
      <c r="B210" s="228"/>
      <c r="C210" s="229"/>
      <c r="D210" s="218" t="s">
        <v>129</v>
      </c>
      <c r="E210" s="230" t="s">
        <v>19</v>
      </c>
      <c r="F210" s="231" t="s">
        <v>131</v>
      </c>
      <c r="G210" s="229"/>
      <c r="H210" s="232">
        <v>4.6749999999999998</v>
      </c>
      <c r="I210" s="233"/>
      <c r="J210" s="229"/>
      <c r="K210" s="229"/>
      <c r="L210" s="234"/>
      <c r="M210" s="235"/>
      <c r="N210" s="236"/>
      <c r="O210" s="236"/>
      <c r="P210" s="236"/>
      <c r="Q210" s="236"/>
      <c r="R210" s="236"/>
      <c r="S210" s="236"/>
      <c r="T210" s="23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38" t="s">
        <v>129</v>
      </c>
      <c r="AU210" s="238" t="s">
        <v>85</v>
      </c>
      <c r="AV210" s="14" t="s">
        <v>125</v>
      </c>
      <c r="AW210" s="14" t="s">
        <v>4</v>
      </c>
      <c r="AX210" s="14" t="s">
        <v>83</v>
      </c>
      <c r="AY210" s="238" t="s">
        <v>119</v>
      </c>
    </row>
    <row r="211" s="12" customFormat="1" ht="22.8" customHeight="1">
      <c r="A211" s="12"/>
      <c r="B211" s="181"/>
      <c r="C211" s="182"/>
      <c r="D211" s="183" t="s">
        <v>77</v>
      </c>
      <c r="E211" s="195" t="s">
        <v>316</v>
      </c>
      <c r="F211" s="195" t="s">
        <v>317</v>
      </c>
      <c r="G211" s="182"/>
      <c r="H211" s="182"/>
      <c r="I211" s="185"/>
      <c r="J211" s="196">
        <f>BK211</f>
        <v>0</v>
      </c>
      <c r="K211" s="182"/>
      <c r="L211" s="187"/>
      <c r="M211" s="188"/>
      <c r="N211" s="189"/>
      <c r="O211" s="189"/>
      <c r="P211" s="190">
        <f>SUM(P212:P220)</f>
        <v>0</v>
      </c>
      <c r="Q211" s="189"/>
      <c r="R211" s="190">
        <f>SUM(R212:R220)</f>
        <v>0</v>
      </c>
      <c r="S211" s="189"/>
      <c r="T211" s="191">
        <f>SUM(T212:T220)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92" t="s">
        <v>83</v>
      </c>
      <c r="AT211" s="193" t="s">
        <v>77</v>
      </c>
      <c r="AU211" s="193" t="s">
        <v>83</v>
      </c>
      <c r="AY211" s="192" t="s">
        <v>119</v>
      </c>
      <c r="BK211" s="194">
        <f>SUM(BK212:BK220)</f>
        <v>0</v>
      </c>
    </row>
    <row r="212" s="2" customFormat="1" ht="21.75" customHeight="1">
      <c r="A212" s="37"/>
      <c r="B212" s="38"/>
      <c r="C212" s="197" t="s">
        <v>318</v>
      </c>
      <c r="D212" s="197" t="s">
        <v>121</v>
      </c>
      <c r="E212" s="198" t="s">
        <v>319</v>
      </c>
      <c r="F212" s="199" t="s">
        <v>320</v>
      </c>
      <c r="G212" s="200" t="s">
        <v>159</v>
      </c>
      <c r="H212" s="201">
        <v>31.68</v>
      </c>
      <c r="I212" s="202"/>
      <c r="J212" s="203">
        <f>ROUND(I212*H212,2)</f>
        <v>0</v>
      </c>
      <c r="K212" s="204"/>
      <c r="L212" s="43"/>
      <c r="M212" s="205" t="s">
        <v>19</v>
      </c>
      <c r="N212" s="206" t="s">
        <v>49</v>
      </c>
      <c r="O212" s="83"/>
      <c r="P212" s="207">
        <f>O212*H212</f>
        <v>0</v>
      </c>
      <c r="Q212" s="207">
        <v>0</v>
      </c>
      <c r="R212" s="207">
        <f>Q212*H212</f>
        <v>0</v>
      </c>
      <c r="S212" s="207">
        <v>0</v>
      </c>
      <c r="T212" s="208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09" t="s">
        <v>125</v>
      </c>
      <c r="AT212" s="209" t="s">
        <v>121</v>
      </c>
      <c r="AU212" s="209" t="s">
        <v>85</v>
      </c>
      <c r="AY212" s="16" t="s">
        <v>119</v>
      </c>
      <c r="BE212" s="210">
        <f>IF(N212="základní",J212,0)</f>
        <v>0</v>
      </c>
      <c r="BF212" s="210">
        <f>IF(N212="snížená",J212,0)</f>
        <v>0</v>
      </c>
      <c r="BG212" s="210">
        <f>IF(N212="zákl. přenesená",J212,0)</f>
        <v>0</v>
      </c>
      <c r="BH212" s="210">
        <f>IF(N212="sníž. přenesená",J212,0)</f>
        <v>0</v>
      </c>
      <c r="BI212" s="210">
        <f>IF(N212="nulová",J212,0)</f>
        <v>0</v>
      </c>
      <c r="BJ212" s="16" t="s">
        <v>83</v>
      </c>
      <c r="BK212" s="210">
        <f>ROUND(I212*H212,2)</f>
        <v>0</v>
      </c>
      <c r="BL212" s="16" t="s">
        <v>125</v>
      </c>
      <c r="BM212" s="209" t="s">
        <v>321</v>
      </c>
    </row>
    <row r="213" s="2" customFormat="1">
      <c r="A213" s="37"/>
      <c r="B213" s="38"/>
      <c r="C213" s="39"/>
      <c r="D213" s="211" t="s">
        <v>127</v>
      </c>
      <c r="E213" s="39"/>
      <c r="F213" s="212" t="s">
        <v>322</v>
      </c>
      <c r="G213" s="39"/>
      <c r="H213" s="39"/>
      <c r="I213" s="213"/>
      <c r="J213" s="39"/>
      <c r="K213" s="39"/>
      <c r="L213" s="43"/>
      <c r="M213" s="214"/>
      <c r="N213" s="215"/>
      <c r="O213" s="83"/>
      <c r="P213" s="83"/>
      <c r="Q213" s="83"/>
      <c r="R213" s="83"/>
      <c r="S213" s="83"/>
      <c r="T213" s="84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127</v>
      </c>
      <c r="AU213" s="16" t="s">
        <v>85</v>
      </c>
    </row>
    <row r="214" s="2" customFormat="1" ht="16.5" customHeight="1">
      <c r="A214" s="37"/>
      <c r="B214" s="38"/>
      <c r="C214" s="197" t="s">
        <v>323</v>
      </c>
      <c r="D214" s="197" t="s">
        <v>121</v>
      </c>
      <c r="E214" s="198" t="s">
        <v>324</v>
      </c>
      <c r="F214" s="199" t="s">
        <v>325</v>
      </c>
      <c r="G214" s="200" t="s">
        <v>159</v>
      </c>
      <c r="H214" s="201">
        <v>443.51999999999998</v>
      </c>
      <c r="I214" s="202"/>
      <c r="J214" s="203">
        <f>ROUND(I214*H214,2)</f>
        <v>0</v>
      </c>
      <c r="K214" s="204"/>
      <c r="L214" s="43"/>
      <c r="M214" s="205" t="s">
        <v>19</v>
      </c>
      <c r="N214" s="206" t="s">
        <v>49</v>
      </c>
      <c r="O214" s="83"/>
      <c r="P214" s="207">
        <f>O214*H214</f>
        <v>0</v>
      </c>
      <c r="Q214" s="207">
        <v>0</v>
      </c>
      <c r="R214" s="207">
        <f>Q214*H214</f>
        <v>0</v>
      </c>
      <c r="S214" s="207">
        <v>0</v>
      </c>
      <c r="T214" s="208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09" t="s">
        <v>125</v>
      </c>
      <c r="AT214" s="209" t="s">
        <v>121</v>
      </c>
      <c r="AU214" s="209" t="s">
        <v>85</v>
      </c>
      <c r="AY214" s="16" t="s">
        <v>119</v>
      </c>
      <c r="BE214" s="210">
        <f>IF(N214="základní",J214,0)</f>
        <v>0</v>
      </c>
      <c r="BF214" s="210">
        <f>IF(N214="snížená",J214,0)</f>
        <v>0</v>
      </c>
      <c r="BG214" s="210">
        <f>IF(N214="zákl. přenesená",J214,0)</f>
        <v>0</v>
      </c>
      <c r="BH214" s="210">
        <f>IF(N214="sníž. přenesená",J214,0)</f>
        <v>0</v>
      </c>
      <c r="BI214" s="210">
        <f>IF(N214="nulová",J214,0)</f>
        <v>0</v>
      </c>
      <c r="BJ214" s="16" t="s">
        <v>83</v>
      </c>
      <c r="BK214" s="210">
        <f>ROUND(I214*H214,2)</f>
        <v>0</v>
      </c>
      <c r="BL214" s="16" t="s">
        <v>125</v>
      </c>
      <c r="BM214" s="209" t="s">
        <v>326</v>
      </c>
    </row>
    <row r="215" s="2" customFormat="1">
      <c r="A215" s="37"/>
      <c r="B215" s="38"/>
      <c r="C215" s="39"/>
      <c r="D215" s="211" t="s">
        <v>127</v>
      </c>
      <c r="E215" s="39"/>
      <c r="F215" s="212" t="s">
        <v>327</v>
      </c>
      <c r="G215" s="39"/>
      <c r="H215" s="39"/>
      <c r="I215" s="213"/>
      <c r="J215" s="39"/>
      <c r="K215" s="39"/>
      <c r="L215" s="43"/>
      <c r="M215" s="214"/>
      <c r="N215" s="215"/>
      <c r="O215" s="83"/>
      <c r="P215" s="83"/>
      <c r="Q215" s="83"/>
      <c r="R215" s="83"/>
      <c r="S215" s="83"/>
      <c r="T215" s="84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127</v>
      </c>
      <c r="AU215" s="16" t="s">
        <v>85</v>
      </c>
    </row>
    <row r="216" s="13" customFormat="1">
      <c r="A216" s="13"/>
      <c r="B216" s="216"/>
      <c r="C216" s="217"/>
      <c r="D216" s="218" t="s">
        <v>129</v>
      </c>
      <c r="E216" s="219" t="s">
        <v>19</v>
      </c>
      <c r="F216" s="220" t="s">
        <v>328</v>
      </c>
      <c r="G216" s="217"/>
      <c r="H216" s="221">
        <v>443.51999999999998</v>
      </c>
      <c r="I216" s="222"/>
      <c r="J216" s="217"/>
      <c r="K216" s="217"/>
      <c r="L216" s="223"/>
      <c r="M216" s="224"/>
      <c r="N216" s="225"/>
      <c r="O216" s="225"/>
      <c r="P216" s="225"/>
      <c r="Q216" s="225"/>
      <c r="R216" s="225"/>
      <c r="S216" s="225"/>
      <c r="T216" s="22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27" t="s">
        <v>129</v>
      </c>
      <c r="AU216" s="227" t="s">
        <v>85</v>
      </c>
      <c r="AV216" s="13" t="s">
        <v>85</v>
      </c>
      <c r="AW216" s="13" t="s">
        <v>37</v>
      </c>
      <c r="AX216" s="13" t="s">
        <v>83</v>
      </c>
      <c r="AY216" s="227" t="s">
        <v>119</v>
      </c>
    </row>
    <row r="217" s="2" customFormat="1" ht="24.15" customHeight="1">
      <c r="A217" s="37"/>
      <c r="B217" s="38"/>
      <c r="C217" s="239" t="s">
        <v>329</v>
      </c>
      <c r="D217" s="239" t="s">
        <v>179</v>
      </c>
      <c r="E217" s="240" t="s">
        <v>330</v>
      </c>
      <c r="F217" s="241" t="s">
        <v>331</v>
      </c>
      <c r="G217" s="242" t="s">
        <v>159</v>
      </c>
      <c r="H217" s="243">
        <v>1.6819999999999999</v>
      </c>
      <c r="I217" s="244"/>
      <c r="J217" s="245">
        <f>ROUND(I217*H217,2)</f>
        <v>0</v>
      </c>
      <c r="K217" s="246"/>
      <c r="L217" s="247"/>
      <c r="M217" s="248" t="s">
        <v>19</v>
      </c>
      <c r="N217" s="249" t="s">
        <v>49</v>
      </c>
      <c r="O217" s="83"/>
      <c r="P217" s="207">
        <f>O217*H217</f>
        <v>0</v>
      </c>
      <c r="Q217" s="207">
        <v>0</v>
      </c>
      <c r="R217" s="207">
        <f>Q217*H217</f>
        <v>0</v>
      </c>
      <c r="S217" s="207">
        <v>0</v>
      </c>
      <c r="T217" s="208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09" t="s">
        <v>172</v>
      </c>
      <c r="AT217" s="209" t="s">
        <v>179</v>
      </c>
      <c r="AU217" s="209" t="s">
        <v>85</v>
      </c>
      <c r="AY217" s="16" t="s">
        <v>119</v>
      </c>
      <c r="BE217" s="210">
        <f>IF(N217="základní",J217,0)</f>
        <v>0</v>
      </c>
      <c r="BF217" s="210">
        <f>IF(N217="snížená",J217,0)</f>
        <v>0</v>
      </c>
      <c r="BG217" s="210">
        <f>IF(N217="zákl. přenesená",J217,0)</f>
        <v>0</v>
      </c>
      <c r="BH217" s="210">
        <f>IF(N217="sníž. přenesená",J217,0)</f>
        <v>0</v>
      </c>
      <c r="BI217" s="210">
        <f>IF(N217="nulová",J217,0)</f>
        <v>0</v>
      </c>
      <c r="BJ217" s="16" t="s">
        <v>83</v>
      </c>
      <c r="BK217" s="210">
        <f>ROUND(I217*H217,2)</f>
        <v>0</v>
      </c>
      <c r="BL217" s="16" t="s">
        <v>125</v>
      </c>
      <c r="BM217" s="209" t="s">
        <v>332</v>
      </c>
    </row>
    <row r="218" s="2" customFormat="1" ht="21.75" customHeight="1">
      <c r="A218" s="37"/>
      <c r="B218" s="38"/>
      <c r="C218" s="239" t="s">
        <v>333</v>
      </c>
      <c r="D218" s="239" t="s">
        <v>179</v>
      </c>
      <c r="E218" s="240" t="s">
        <v>334</v>
      </c>
      <c r="F218" s="241" t="s">
        <v>335</v>
      </c>
      <c r="G218" s="242" t="s">
        <v>159</v>
      </c>
      <c r="H218" s="243">
        <v>7.6120000000000001</v>
      </c>
      <c r="I218" s="244"/>
      <c r="J218" s="245">
        <f>ROUND(I218*H218,2)</f>
        <v>0</v>
      </c>
      <c r="K218" s="246"/>
      <c r="L218" s="247"/>
      <c r="M218" s="248" t="s">
        <v>19</v>
      </c>
      <c r="N218" s="249" t="s">
        <v>49</v>
      </c>
      <c r="O218" s="83"/>
      <c r="P218" s="207">
        <f>O218*H218</f>
        <v>0</v>
      </c>
      <c r="Q218" s="207">
        <v>0</v>
      </c>
      <c r="R218" s="207">
        <f>Q218*H218</f>
        <v>0</v>
      </c>
      <c r="S218" s="207">
        <v>0</v>
      </c>
      <c r="T218" s="208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09" t="s">
        <v>172</v>
      </c>
      <c r="AT218" s="209" t="s">
        <v>179</v>
      </c>
      <c r="AU218" s="209" t="s">
        <v>85</v>
      </c>
      <c r="AY218" s="16" t="s">
        <v>119</v>
      </c>
      <c r="BE218" s="210">
        <f>IF(N218="základní",J218,0)</f>
        <v>0</v>
      </c>
      <c r="BF218" s="210">
        <f>IF(N218="snížená",J218,0)</f>
        <v>0</v>
      </c>
      <c r="BG218" s="210">
        <f>IF(N218="zákl. přenesená",J218,0)</f>
        <v>0</v>
      </c>
      <c r="BH218" s="210">
        <f>IF(N218="sníž. přenesená",J218,0)</f>
        <v>0</v>
      </c>
      <c r="BI218" s="210">
        <f>IF(N218="nulová",J218,0)</f>
        <v>0</v>
      </c>
      <c r="BJ218" s="16" t="s">
        <v>83</v>
      </c>
      <c r="BK218" s="210">
        <f>ROUND(I218*H218,2)</f>
        <v>0</v>
      </c>
      <c r="BL218" s="16" t="s">
        <v>125</v>
      </c>
      <c r="BM218" s="209" t="s">
        <v>336</v>
      </c>
    </row>
    <row r="219" s="2" customFormat="1" ht="21.75" customHeight="1">
      <c r="A219" s="37"/>
      <c r="B219" s="38"/>
      <c r="C219" s="239" t="s">
        <v>337</v>
      </c>
      <c r="D219" s="239" t="s">
        <v>179</v>
      </c>
      <c r="E219" s="240" t="s">
        <v>338</v>
      </c>
      <c r="F219" s="241" t="s">
        <v>339</v>
      </c>
      <c r="G219" s="242" t="s">
        <v>159</v>
      </c>
      <c r="H219" s="243">
        <v>16.989000000000001</v>
      </c>
      <c r="I219" s="244"/>
      <c r="J219" s="245">
        <f>ROUND(I219*H219,2)</f>
        <v>0</v>
      </c>
      <c r="K219" s="246"/>
      <c r="L219" s="247"/>
      <c r="M219" s="248" t="s">
        <v>19</v>
      </c>
      <c r="N219" s="249" t="s">
        <v>49</v>
      </c>
      <c r="O219" s="83"/>
      <c r="P219" s="207">
        <f>O219*H219</f>
        <v>0</v>
      </c>
      <c r="Q219" s="207">
        <v>0</v>
      </c>
      <c r="R219" s="207">
        <f>Q219*H219</f>
        <v>0</v>
      </c>
      <c r="S219" s="207">
        <v>0</v>
      </c>
      <c r="T219" s="208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09" t="s">
        <v>172</v>
      </c>
      <c r="AT219" s="209" t="s">
        <v>179</v>
      </c>
      <c r="AU219" s="209" t="s">
        <v>85</v>
      </c>
      <c r="AY219" s="16" t="s">
        <v>119</v>
      </c>
      <c r="BE219" s="210">
        <f>IF(N219="základní",J219,0)</f>
        <v>0</v>
      </c>
      <c r="BF219" s="210">
        <f>IF(N219="snížená",J219,0)</f>
        <v>0</v>
      </c>
      <c r="BG219" s="210">
        <f>IF(N219="zákl. přenesená",J219,0)</f>
        <v>0</v>
      </c>
      <c r="BH219" s="210">
        <f>IF(N219="sníž. přenesená",J219,0)</f>
        <v>0</v>
      </c>
      <c r="BI219" s="210">
        <f>IF(N219="nulová",J219,0)</f>
        <v>0</v>
      </c>
      <c r="BJ219" s="16" t="s">
        <v>83</v>
      </c>
      <c r="BK219" s="210">
        <f>ROUND(I219*H219,2)</f>
        <v>0</v>
      </c>
      <c r="BL219" s="16" t="s">
        <v>125</v>
      </c>
      <c r="BM219" s="209" t="s">
        <v>340</v>
      </c>
    </row>
    <row r="220" s="2" customFormat="1" ht="16.5" customHeight="1">
      <c r="A220" s="37"/>
      <c r="B220" s="38"/>
      <c r="C220" s="197" t="s">
        <v>341</v>
      </c>
      <c r="D220" s="197" t="s">
        <v>121</v>
      </c>
      <c r="E220" s="198" t="s">
        <v>342</v>
      </c>
      <c r="F220" s="199" t="s">
        <v>343</v>
      </c>
      <c r="G220" s="200" t="s">
        <v>159</v>
      </c>
      <c r="H220" s="201">
        <v>5.3970000000000002</v>
      </c>
      <c r="I220" s="202"/>
      <c r="J220" s="203">
        <f>ROUND(I220*H220,2)</f>
        <v>0</v>
      </c>
      <c r="K220" s="204"/>
      <c r="L220" s="43"/>
      <c r="M220" s="205" t="s">
        <v>19</v>
      </c>
      <c r="N220" s="206" t="s">
        <v>49</v>
      </c>
      <c r="O220" s="83"/>
      <c r="P220" s="207">
        <f>O220*H220</f>
        <v>0</v>
      </c>
      <c r="Q220" s="207">
        <v>0</v>
      </c>
      <c r="R220" s="207">
        <f>Q220*H220</f>
        <v>0</v>
      </c>
      <c r="S220" s="207">
        <v>0</v>
      </c>
      <c r="T220" s="208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09" t="s">
        <v>125</v>
      </c>
      <c r="AT220" s="209" t="s">
        <v>121</v>
      </c>
      <c r="AU220" s="209" t="s">
        <v>85</v>
      </c>
      <c r="AY220" s="16" t="s">
        <v>119</v>
      </c>
      <c r="BE220" s="210">
        <f>IF(N220="základní",J220,0)</f>
        <v>0</v>
      </c>
      <c r="BF220" s="210">
        <f>IF(N220="snížená",J220,0)</f>
        <v>0</v>
      </c>
      <c r="BG220" s="210">
        <f>IF(N220="zákl. přenesená",J220,0)</f>
        <v>0</v>
      </c>
      <c r="BH220" s="210">
        <f>IF(N220="sníž. přenesená",J220,0)</f>
        <v>0</v>
      </c>
      <c r="BI220" s="210">
        <f>IF(N220="nulová",J220,0)</f>
        <v>0</v>
      </c>
      <c r="BJ220" s="16" t="s">
        <v>83</v>
      </c>
      <c r="BK220" s="210">
        <f>ROUND(I220*H220,2)</f>
        <v>0</v>
      </c>
      <c r="BL220" s="16" t="s">
        <v>125</v>
      </c>
      <c r="BM220" s="209" t="s">
        <v>344</v>
      </c>
    </row>
    <row r="221" s="12" customFormat="1" ht="22.8" customHeight="1">
      <c r="A221" s="12"/>
      <c r="B221" s="181"/>
      <c r="C221" s="182"/>
      <c r="D221" s="183" t="s">
        <v>77</v>
      </c>
      <c r="E221" s="195" t="s">
        <v>345</v>
      </c>
      <c r="F221" s="195" t="s">
        <v>346</v>
      </c>
      <c r="G221" s="182"/>
      <c r="H221" s="182"/>
      <c r="I221" s="185"/>
      <c r="J221" s="196">
        <f>BK221</f>
        <v>0</v>
      </c>
      <c r="K221" s="182"/>
      <c r="L221" s="187"/>
      <c r="M221" s="188"/>
      <c r="N221" s="189"/>
      <c r="O221" s="189"/>
      <c r="P221" s="190">
        <f>SUM(P222:P223)</f>
        <v>0</v>
      </c>
      <c r="Q221" s="189"/>
      <c r="R221" s="190">
        <f>SUM(R222:R223)</f>
        <v>0</v>
      </c>
      <c r="S221" s="189"/>
      <c r="T221" s="191">
        <f>SUM(T222:T223)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92" t="s">
        <v>83</v>
      </c>
      <c r="AT221" s="193" t="s">
        <v>77</v>
      </c>
      <c r="AU221" s="193" t="s">
        <v>83</v>
      </c>
      <c r="AY221" s="192" t="s">
        <v>119</v>
      </c>
      <c r="BK221" s="194">
        <f>SUM(BK222:BK223)</f>
        <v>0</v>
      </c>
    </row>
    <row r="222" s="2" customFormat="1" ht="24.15" customHeight="1">
      <c r="A222" s="37"/>
      <c r="B222" s="38"/>
      <c r="C222" s="197" t="s">
        <v>347</v>
      </c>
      <c r="D222" s="197" t="s">
        <v>121</v>
      </c>
      <c r="E222" s="198" t="s">
        <v>348</v>
      </c>
      <c r="F222" s="199" t="s">
        <v>349</v>
      </c>
      <c r="G222" s="200" t="s">
        <v>159</v>
      </c>
      <c r="H222" s="201">
        <v>41.960999999999999</v>
      </c>
      <c r="I222" s="202"/>
      <c r="J222" s="203">
        <f>ROUND(I222*H222,2)</f>
        <v>0</v>
      </c>
      <c r="K222" s="204"/>
      <c r="L222" s="43"/>
      <c r="M222" s="205" t="s">
        <v>19</v>
      </c>
      <c r="N222" s="206" t="s">
        <v>49</v>
      </c>
      <c r="O222" s="83"/>
      <c r="P222" s="207">
        <f>O222*H222</f>
        <v>0</v>
      </c>
      <c r="Q222" s="207">
        <v>0</v>
      </c>
      <c r="R222" s="207">
        <f>Q222*H222</f>
        <v>0</v>
      </c>
      <c r="S222" s="207">
        <v>0</v>
      </c>
      <c r="T222" s="208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09" t="s">
        <v>125</v>
      </c>
      <c r="AT222" s="209" t="s">
        <v>121</v>
      </c>
      <c r="AU222" s="209" t="s">
        <v>85</v>
      </c>
      <c r="AY222" s="16" t="s">
        <v>119</v>
      </c>
      <c r="BE222" s="210">
        <f>IF(N222="základní",J222,0)</f>
        <v>0</v>
      </c>
      <c r="BF222" s="210">
        <f>IF(N222="snížená",J222,0)</f>
        <v>0</v>
      </c>
      <c r="BG222" s="210">
        <f>IF(N222="zákl. přenesená",J222,0)</f>
        <v>0</v>
      </c>
      <c r="BH222" s="210">
        <f>IF(N222="sníž. přenesená",J222,0)</f>
        <v>0</v>
      </c>
      <c r="BI222" s="210">
        <f>IF(N222="nulová",J222,0)</f>
        <v>0</v>
      </c>
      <c r="BJ222" s="16" t="s">
        <v>83</v>
      </c>
      <c r="BK222" s="210">
        <f>ROUND(I222*H222,2)</f>
        <v>0</v>
      </c>
      <c r="BL222" s="16" t="s">
        <v>125</v>
      </c>
      <c r="BM222" s="209" t="s">
        <v>350</v>
      </c>
    </row>
    <row r="223" s="2" customFormat="1">
      <c r="A223" s="37"/>
      <c r="B223" s="38"/>
      <c r="C223" s="39"/>
      <c r="D223" s="211" t="s">
        <v>127</v>
      </c>
      <c r="E223" s="39"/>
      <c r="F223" s="212" t="s">
        <v>351</v>
      </c>
      <c r="G223" s="39"/>
      <c r="H223" s="39"/>
      <c r="I223" s="213"/>
      <c r="J223" s="39"/>
      <c r="K223" s="39"/>
      <c r="L223" s="43"/>
      <c r="M223" s="214"/>
      <c r="N223" s="215"/>
      <c r="O223" s="83"/>
      <c r="P223" s="83"/>
      <c r="Q223" s="83"/>
      <c r="R223" s="83"/>
      <c r="S223" s="83"/>
      <c r="T223" s="84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127</v>
      </c>
      <c r="AU223" s="16" t="s">
        <v>85</v>
      </c>
    </row>
    <row r="224" s="12" customFormat="1" ht="25.92" customHeight="1">
      <c r="A224" s="12"/>
      <c r="B224" s="181"/>
      <c r="C224" s="182"/>
      <c r="D224" s="183" t="s">
        <v>77</v>
      </c>
      <c r="E224" s="184" t="s">
        <v>352</v>
      </c>
      <c r="F224" s="184" t="s">
        <v>353</v>
      </c>
      <c r="G224" s="182"/>
      <c r="H224" s="182"/>
      <c r="I224" s="185"/>
      <c r="J224" s="186">
        <f>BK224</f>
        <v>0</v>
      </c>
      <c r="K224" s="182"/>
      <c r="L224" s="187"/>
      <c r="M224" s="188"/>
      <c r="N224" s="189"/>
      <c r="O224" s="189"/>
      <c r="P224" s="190">
        <f>SUM(P225:P228)</f>
        <v>0</v>
      </c>
      <c r="Q224" s="189"/>
      <c r="R224" s="190">
        <f>SUM(R225:R228)</f>
        <v>0</v>
      </c>
      <c r="S224" s="189"/>
      <c r="T224" s="191">
        <f>SUM(T225:T228)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92" t="s">
        <v>125</v>
      </c>
      <c r="AT224" s="193" t="s">
        <v>77</v>
      </c>
      <c r="AU224" s="193" t="s">
        <v>78</v>
      </c>
      <c r="AY224" s="192" t="s">
        <v>119</v>
      </c>
      <c r="BK224" s="194">
        <f>SUM(BK225:BK228)</f>
        <v>0</v>
      </c>
    </row>
    <row r="225" s="2" customFormat="1" ht="16.5" customHeight="1">
      <c r="A225" s="37"/>
      <c r="B225" s="38"/>
      <c r="C225" s="197" t="s">
        <v>354</v>
      </c>
      <c r="D225" s="197" t="s">
        <v>121</v>
      </c>
      <c r="E225" s="198" t="s">
        <v>355</v>
      </c>
      <c r="F225" s="199" t="s">
        <v>356</v>
      </c>
      <c r="G225" s="200" t="s">
        <v>357</v>
      </c>
      <c r="H225" s="201">
        <v>20</v>
      </c>
      <c r="I225" s="202"/>
      <c r="J225" s="203">
        <f>ROUND(I225*H225,2)</f>
        <v>0</v>
      </c>
      <c r="K225" s="204"/>
      <c r="L225" s="43"/>
      <c r="M225" s="205" t="s">
        <v>19</v>
      </c>
      <c r="N225" s="206" t="s">
        <v>49</v>
      </c>
      <c r="O225" s="83"/>
      <c r="P225" s="207">
        <f>O225*H225</f>
        <v>0</v>
      </c>
      <c r="Q225" s="207">
        <v>0</v>
      </c>
      <c r="R225" s="207">
        <f>Q225*H225</f>
        <v>0</v>
      </c>
      <c r="S225" s="207">
        <v>0</v>
      </c>
      <c r="T225" s="208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09" t="s">
        <v>358</v>
      </c>
      <c r="AT225" s="209" t="s">
        <v>121</v>
      </c>
      <c r="AU225" s="209" t="s">
        <v>83</v>
      </c>
      <c r="AY225" s="16" t="s">
        <v>119</v>
      </c>
      <c r="BE225" s="210">
        <f>IF(N225="základní",J225,0)</f>
        <v>0</v>
      </c>
      <c r="BF225" s="210">
        <f>IF(N225="snížená",J225,0)</f>
        <v>0</v>
      </c>
      <c r="BG225" s="210">
        <f>IF(N225="zákl. přenesená",J225,0)</f>
        <v>0</v>
      </c>
      <c r="BH225" s="210">
        <f>IF(N225="sníž. přenesená",J225,0)</f>
        <v>0</v>
      </c>
      <c r="BI225" s="210">
        <f>IF(N225="nulová",J225,0)</f>
        <v>0</v>
      </c>
      <c r="BJ225" s="16" t="s">
        <v>83</v>
      </c>
      <c r="BK225" s="210">
        <f>ROUND(I225*H225,2)</f>
        <v>0</v>
      </c>
      <c r="BL225" s="16" t="s">
        <v>358</v>
      </c>
      <c r="BM225" s="209" t="s">
        <v>359</v>
      </c>
    </row>
    <row r="226" s="2" customFormat="1">
      <c r="A226" s="37"/>
      <c r="B226" s="38"/>
      <c r="C226" s="39"/>
      <c r="D226" s="211" t="s">
        <v>127</v>
      </c>
      <c r="E226" s="39"/>
      <c r="F226" s="212" t="s">
        <v>360</v>
      </c>
      <c r="G226" s="39"/>
      <c r="H226" s="39"/>
      <c r="I226" s="213"/>
      <c r="J226" s="39"/>
      <c r="K226" s="39"/>
      <c r="L226" s="43"/>
      <c r="M226" s="214"/>
      <c r="N226" s="215"/>
      <c r="O226" s="83"/>
      <c r="P226" s="83"/>
      <c r="Q226" s="83"/>
      <c r="R226" s="83"/>
      <c r="S226" s="83"/>
      <c r="T226" s="84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127</v>
      </c>
      <c r="AU226" s="16" t="s">
        <v>83</v>
      </c>
    </row>
    <row r="227" s="13" customFormat="1">
      <c r="A227" s="13"/>
      <c r="B227" s="216"/>
      <c r="C227" s="217"/>
      <c r="D227" s="218" t="s">
        <v>129</v>
      </c>
      <c r="E227" s="219" t="s">
        <v>19</v>
      </c>
      <c r="F227" s="220" t="s">
        <v>361</v>
      </c>
      <c r="G227" s="217"/>
      <c r="H227" s="221">
        <v>20</v>
      </c>
      <c r="I227" s="222"/>
      <c r="J227" s="217"/>
      <c r="K227" s="217"/>
      <c r="L227" s="223"/>
      <c r="M227" s="224"/>
      <c r="N227" s="225"/>
      <c r="O227" s="225"/>
      <c r="P227" s="225"/>
      <c r="Q227" s="225"/>
      <c r="R227" s="225"/>
      <c r="S227" s="225"/>
      <c r="T227" s="22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27" t="s">
        <v>129</v>
      </c>
      <c r="AU227" s="227" t="s">
        <v>83</v>
      </c>
      <c r="AV227" s="13" t="s">
        <v>85</v>
      </c>
      <c r="AW227" s="13" t="s">
        <v>37</v>
      </c>
      <c r="AX227" s="13" t="s">
        <v>78</v>
      </c>
      <c r="AY227" s="227" t="s">
        <v>119</v>
      </c>
    </row>
    <row r="228" s="14" customFormat="1">
      <c r="A228" s="14"/>
      <c r="B228" s="228"/>
      <c r="C228" s="229"/>
      <c r="D228" s="218" t="s">
        <v>129</v>
      </c>
      <c r="E228" s="230" t="s">
        <v>19</v>
      </c>
      <c r="F228" s="231" t="s">
        <v>131</v>
      </c>
      <c r="G228" s="229"/>
      <c r="H228" s="232">
        <v>20</v>
      </c>
      <c r="I228" s="233"/>
      <c r="J228" s="229"/>
      <c r="K228" s="229"/>
      <c r="L228" s="234"/>
      <c r="M228" s="235"/>
      <c r="N228" s="236"/>
      <c r="O228" s="236"/>
      <c r="P228" s="236"/>
      <c r="Q228" s="236"/>
      <c r="R228" s="236"/>
      <c r="S228" s="236"/>
      <c r="T228" s="23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38" t="s">
        <v>129</v>
      </c>
      <c r="AU228" s="238" t="s">
        <v>83</v>
      </c>
      <c r="AV228" s="14" t="s">
        <v>125</v>
      </c>
      <c r="AW228" s="14" t="s">
        <v>4</v>
      </c>
      <c r="AX228" s="14" t="s">
        <v>83</v>
      </c>
      <c r="AY228" s="238" t="s">
        <v>119</v>
      </c>
    </row>
    <row r="229" s="12" customFormat="1" ht="25.92" customHeight="1">
      <c r="A229" s="12"/>
      <c r="B229" s="181"/>
      <c r="C229" s="182"/>
      <c r="D229" s="183" t="s">
        <v>77</v>
      </c>
      <c r="E229" s="184" t="s">
        <v>362</v>
      </c>
      <c r="F229" s="184" t="s">
        <v>363</v>
      </c>
      <c r="G229" s="182"/>
      <c r="H229" s="182"/>
      <c r="I229" s="185"/>
      <c r="J229" s="186">
        <f>BK229</f>
        <v>0</v>
      </c>
      <c r="K229" s="182"/>
      <c r="L229" s="187"/>
      <c r="M229" s="188"/>
      <c r="N229" s="189"/>
      <c r="O229" s="189"/>
      <c r="P229" s="190">
        <f>P230+P235+P242</f>
        <v>0</v>
      </c>
      <c r="Q229" s="189"/>
      <c r="R229" s="190">
        <f>R230+R235+R242</f>
        <v>0</v>
      </c>
      <c r="S229" s="189"/>
      <c r="T229" s="191">
        <f>T230+T235+T242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92" t="s">
        <v>150</v>
      </c>
      <c r="AT229" s="193" t="s">
        <v>77</v>
      </c>
      <c r="AU229" s="193" t="s">
        <v>78</v>
      </c>
      <c r="AY229" s="192" t="s">
        <v>119</v>
      </c>
      <c r="BK229" s="194">
        <f>BK230+BK235+BK242</f>
        <v>0</v>
      </c>
    </row>
    <row r="230" s="12" customFormat="1" ht="22.8" customHeight="1">
      <c r="A230" s="12"/>
      <c r="B230" s="181"/>
      <c r="C230" s="182"/>
      <c r="D230" s="183" t="s">
        <v>77</v>
      </c>
      <c r="E230" s="195" t="s">
        <v>364</v>
      </c>
      <c r="F230" s="195" t="s">
        <v>365</v>
      </c>
      <c r="G230" s="182"/>
      <c r="H230" s="182"/>
      <c r="I230" s="185"/>
      <c r="J230" s="196">
        <f>BK230</f>
        <v>0</v>
      </c>
      <c r="K230" s="182"/>
      <c r="L230" s="187"/>
      <c r="M230" s="188"/>
      <c r="N230" s="189"/>
      <c r="O230" s="189"/>
      <c r="P230" s="190">
        <f>SUM(P231:P234)</f>
        <v>0</v>
      </c>
      <c r="Q230" s="189"/>
      <c r="R230" s="190">
        <f>SUM(R231:R234)</f>
        <v>0</v>
      </c>
      <c r="S230" s="189"/>
      <c r="T230" s="191">
        <f>SUM(T231:T234)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92" t="s">
        <v>150</v>
      </c>
      <c r="AT230" s="193" t="s">
        <v>77</v>
      </c>
      <c r="AU230" s="193" t="s">
        <v>83</v>
      </c>
      <c r="AY230" s="192" t="s">
        <v>119</v>
      </c>
      <c r="BK230" s="194">
        <f>SUM(BK231:BK234)</f>
        <v>0</v>
      </c>
    </row>
    <row r="231" s="2" customFormat="1" ht="16.5" customHeight="1">
      <c r="A231" s="37"/>
      <c r="B231" s="38"/>
      <c r="C231" s="197" t="s">
        <v>366</v>
      </c>
      <c r="D231" s="197" t="s">
        <v>121</v>
      </c>
      <c r="E231" s="198" t="s">
        <v>367</v>
      </c>
      <c r="F231" s="199" t="s">
        <v>368</v>
      </c>
      <c r="G231" s="200" t="s">
        <v>369</v>
      </c>
      <c r="H231" s="201">
        <v>1</v>
      </c>
      <c r="I231" s="202"/>
      <c r="J231" s="203">
        <f>ROUND(I231*H231,2)</f>
        <v>0</v>
      </c>
      <c r="K231" s="204"/>
      <c r="L231" s="43"/>
      <c r="M231" s="205" t="s">
        <v>19</v>
      </c>
      <c r="N231" s="206" t="s">
        <v>49</v>
      </c>
      <c r="O231" s="83"/>
      <c r="P231" s="207">
        <f>O231*H231</f>
        <v>0</v>
      </c>
      <c r="Q231" s="207">
        <v>0</v>
      </c>
      <c r="R231" s="207">
        <f>Q231*H231</f>
        <v>0</v>
      </c>
      <c r="S231" s="207">
        <v>0</v>
      </c>
      <c r="T231" s="208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09" t="s">
        <v>370</v>
      </c>
      <c r="AT231" s="209" t="s">
        <v>121</v>
      </c>
      <c r="AU231" s="209" t="s">
        <v>85</v>
      </c>
      <c r="AY231" s="16" t="s">
        <v>119</v>
      </c>
      <c r="BE231" s="210">
        <f>IF(N231="základní",J231,0)</f>
        <v>0</v>
      </c>
      <c r="BF231" s="210">
        <f>IF(N231="snížená",J231,0)</f>
        <v>0</v>
      </c>
      <c r="BG231" s="210">
        <f>IF(N231="zákl. přenesená",J231,0)</f>
        <v>0</v>
      </c>
      <c r="BH231" s="210">
        <f>IF(N231="sníž. přenesená",J231,0)</f>
        <v>0</v>
      </c>
      <c r="BI231" s="210">
        <f>IF(N231="nulová",J231,0)</f>
        <v>0</v>
      </c>
      <c r="BJ231" s="16" t="s">
        <v>83</v>
      </c>
      <c r="BK231" s="210">
        <f>ROUND(I231*H231,2)</f>
        <v>0</v>
      </c>
      <c r="BL231" s="16" t="s">
        <v>370</v>
      </c>
      <c r="BM231" s="209" t="s">
        <v>371</v>
      </c>
    </row>
    <row r="232" s="2" customFormat="1">
      <c r="A232" s="37"/>
      <c r="B232" s="38"/>
      <c r="C232" s="39"/>
      <c r="D232" s="211" t="s">
        <v>127</v>
      </c>
      <c r="E232" s="39"/>
      <c r="F232" s="212" t="s">
        <v>372</v>
      </c>
      <c r="G232" s="39"/>
      <c r="H232" s="39"/>
      <c r="I232" s="213"/>
      <c r="J232" s="39"/>
      <c r="K232" s="39"/>
      <c r="L232" s="43"/>
      <c r="M232" s="214"/>
      <c r="N232" s="215"/>
      <c r="O232" s="83"/>
      <c r="P232" s="83"/>
      <c r="Q232" s="83"/>
      <c r="R232" s="83"/>
      <c r="S232" s="83"/>
      <c r="T232" s="84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127</v>
      </c>
      <c r="AU232" s="16" t="s">
        <v>85</v>
      </c>
    </row>
    <row r="233" s="2" customFormat="1" ht="16.5" customHeight="1">
      <c r="A233" s="37"/>
      <c r="B233" s="38"/>
      <c r="C233" s="197" t="s">
        <v>373</v>
      </c>
      <c r="D233" s="197" t="s">
        <v>121</v>
      </c>
      <c r="E233" s="198" t="s">
        <v>374</v>
      </c>
      <c r="F233" s="199" t="s">
        <v>375</v>
      </c>
      <c r="G233" s="200" t="s">
        <v>369</v>
      </c>
      <c r="H233" s="201">
        <v>1</v>
      </c>
      <c r="I233" s="202"/>
      <c r="J233" s="203">
        <f>ROUND(I233*H233,2)</f>
        <v>0</v>
      </c>
      <c r="K233" s="204"/>
      <c r="L233" s="43"/>
      <c r="M233" s="205" t="s">
        <v>19</v>
      </c>
      <c r="N233" s="206" t="s">
        <v>49</v>
      </c>
      <c r="O233" s="83"/>
      <c r="P233" s="207">
        <f>O233*H233</f>
        <v>0</v>
      </c>
      <c r="Q233" s="207">
        <v>0</v>
      </c>
      <c r="R233" s="207">
        <f>Q233*H233</f>
        <v>0</v>
      </c>
      <c r="S233" s="207">
        <v>0</v>
      </c>
      <c r="T233" s="208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09" t="s">
        <v>370</v>
      </c>
      <c r="AT233" s="209" t="s">
        <v>121</v>
      </c>
      <c r="AU233" s="209" t="s">
        <v>85</v>
      </c>
      <c r="AY233" s="16" t="s">
        <v>119</v>
      </c>
      <c r="BE233" s="210">
        <f>IF(N233="základní",J233,0)</f>
        <v>0</v>
      </c>
      <c r="BF233" s="210">
        <f>IF(N233="snížená",J233,0)</f>
        <v>0</v>
      </c>
      <c r="BG233" s="210">
        <f>IF(N233="zákl. přenesená",J233,0)</f>
        <v>0</v>
      </c>
      <c r="BH233" s="210">
        <f>IF(N233="sníž. přenesená",J233,0)</f>
        <v>0</v>
      </c>
      <c r="BI233" s="210">
        <f>IF(N233="nulová",J233,0)</f>
        <v>0</v>
      </c>
      <c r="BJ233" s="16" t="s">
        <v>83</v>
      </c>
      <c r="BK233" s="210">
        <f>ROUND(I233*H233,2)</f>
        <v>0</v>
      </c>
      <c r="BL233" s="16" t="s">
        <v>370</v>
      </c>
      <c r="BM233" s="209" t="s">
        <v>376</v>
      </c>
    </row>
    <row r="234" s="2" customFormat="1">
      <c r="A234" s="37"/>
      <c r="B234" s="38"/>
      <c r="C234" s="39"/>
      <c r="D234" s="211" t="s">
        <v>127</v>
      </c>
      <c r="E234" s="39"/>
      <c r="F234" s="212" t="s">
        <v>377</v>
      </c>
      <c r="G234" s="39"/>
      <c r="H234" s="39"/>
      <c r="I234" s="213"/>
      <c r="J234" s="39"/>
      <c r="K234" s="39"/>
      <c r="L234" s="43"/>
      <c r="M234" s="214"/>
      <c r="N234" s="215"/>
      <c r="O234" s="83"/>
      <c r="P234" s="83"/>
      <c r="Q234" s="83"/>
      <c r="R234" s="83"/>
      <c r="S234" s="83"/>
      <c r="T234" s="84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127</v>
      </c>
      <c r="AU234" s="16" t="s">
        <v>85</v>
      </c>
    </row>
    <row r="235" s="12" customFormat="1" ht="22.8" customHeight="1">
      <c r="A235" s="12"/>
      <c r="B235" s="181"/>
      <c r="C235" s="182"/>
      <c r="D235" s="183" t="s">
        <v>77</v>
      </c>
      <c r="E235" s="195" t="s">
        <v>378</v>
      </c>
      <c r="F235" s="195" t="s">
        <v>379</v>
      </c>
      <c r="G235" s="182"/>
      <c r="H235" s="182"/>
      <c r="I235" s="185"/>
      <c r="J235" s="196">
        <f>BK235</f>
        <v>0</v>
      </c>
      <c r="K235" s="182"/>
      <c r="L235" s="187"/>
      <c r="M235" s="188"/>
      <c r="N235" s="189"/>
      <c r="O235" s="189"/>
      <c r="P235" s="190">
        <f>SUM(P236:P241)</f>
        <v>0</v>
      </c>
      <c r="Q235" s="189"/>
      <c r="R235" s="190">
        <f>SUM(R236:R241)</f>
        <v>0</v>
      </c>
      <c r="S235" s="189"/>
      <c r="T235" s="191">
        <f>SUM(T236:T241)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192" t="s">
        <v>150</v>
      </c>
      <c r="AT235" s="193" t="s">
        <v>77</v>
      </c>
      <c r="AU235" s="193" t="s">
        <v>83</v>
      </c>
      <c r="AY235" s="192" t="s">
        <v>119</v>
      </c>
      <c r="BK235" s="194">
        <f>SUM(BK236:BK241)</f>
        <v>0</v>
      </c>
    </row>
    <row r="236" s="2" customFormat="1" ht="16.5" customHeight="1">
      <c r="A236" s="37"/>
      <c r="B236" s="38"/>
      <c r="C236" s="197" t="s">
        <v>380</v>
      </c>
      <c r="D236" s="197" t="s">
        <v>121</v>
      </c>
      <c r="E236" s="198" t="s">
        <v>381</v>
      </c>
      <c r="F236" s="199" t="s">
        <v>382</v>
      </c>
      <c r="G236" s="200" t="s">
        <v>369</v>
      </c>
      <c r="H236" s="201">
        <v>1</v>
      </c>
      <c r="I236" s="202"/>
      <c r="J236" s="203">
        <f>ROUND(I236*H236,2)</f>
        <v>0</v>
      </c>
      <c r="K236" s="204"/>
      <c r="L236" s="43"/>
      <c r="M236" s="205" t="s">
        <v>19</v>
      </c>
      <c r="N236" s="206" t="s">
        <v>49</v>
      </c>
      <c r="O236" s="83"/>
      <c r="P236" s="207">
        <f>O236*H236</f>
        <v>0</v>
      </c>
      <c r="Q236" s="207">
        <v>0</v>
      </c>
      <c r="R236" s="207">
        <f>Q236*H236</f>
        <v>0</v>
      </c>
      <c r="S236" s="207">
        <v>0</v>
      </c>
      <c r="T236" s="208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09" t="s">
        <v>370</v>
      </c>
      <c r="AT236" s="209" t="s">
        <v>121</v>
      </c>
      <c r="AU236" s="209" t="s">
        <v>85</v>
      </c>
      <c r="AY236" s="16" t="s">
        <v>119</v>
      </c>
      <c r="BE236" s="210">
        <f>IF(N236="základní",J236,0)</f>
        <v>0</v>
      </c>
      <c r="BF236" s="210">
        <f>IF(N236="snížená",J236,0)</f>
        <v>0</v>
      </c>
      <c r="BG236" s="210">
        <f>IF(N236="zákl. přenesená",J236,0)</f>
        <v>0</v>
      </c>
      <c r="BH236" s="210">
        <f>IF(N236="sníž. přenesená",J236,0)</f>
        <v>0</v>
      </c>
      <c r="BI236" s="210">
        <f>IF(N236="nulová",J236,0)</f>
        <v>0</v>
      </c>
      <c r="BJ236" s="16" t="s">
        <v>83</v>
      </c>
      <c r="BK236" s="210">
        <f>ROUND(I236*H236,2)</f>
        <v>0</v>
      </c>
      <c r="BL236" s="16" t="s">
        <v>370</v>
      </c>
      <c r="BM236" s="209" t="s">
        <v>383</v>
      </c>
    </row>
    <row r="237" s="2" customFormat="1">
      <c r="A237" s="37"/>
      <c r="B237" s="38"/>
      <c r="C237" s="39"/>
      <c r="D237" s="211" t="s">
        <v>127</v>
      </c>
      <c r="E237" s="39"/>
      <c r="F237" s="212" t="s">
        <v>384</v>
      </c>
      <c r="G237" s="39"/>
      <c r="H237" s="39"/>
      <c r="I237" s="213"/>
      <c r="J237" s="39"/>
      <c r="K237" s="39"/>
      <c r="L237" s="43"/>
      <c r="M237" s="214"/>
      <c r="N237" s="215"/>
      <c r="O237" s="83"/>
      <c r="P237" s="83"/>
      <c r="Q237" s="83"/>
      <c r="R237" s="83"/>
      <c r="S237" s="83"/>
      <c r="T237" s="84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127</v>
      </c>
      <c r="AU237" s="16" t="s">
        <v>85</v>
      </c>
    </row>
    <row r="238" s="2" customFormat="1" ht="16.5" customHeight="1">
      <c r="A238" s="37"/>
      <c r="B238" s="38"/>
      <c r="C238" s="197" t="s">
        <v>385</v>
      </c>
      <c r="D238" s="197" t="s">
        <v>121</v>
      </c>
      <c r="E238" s="198" t="s">
        <v>386</v>
      </c>
      <c r="F238" s="199" t="s">
        <v>387</v>
      </c>
      <c r="G238" s="200" t="s">
        <v>369</v>
      </c>
      <c r="H238" s="201">
        <v>1</v>
      </c>
      <c r="I238" s="202"/>
      <c r="J238" s="203">
        <f>ROUND(I238*H238,2)</f>
        <v>0</v>
      </c>
      <c r="K238" s="204"/>
      <c r="L238" s="43"/>
      <c r="M238" s="205" t="s">
        <v>19</v>
      </c>
      <c r="N238" s="206" t="s">
        <v>49</v>
      </c>
      <c r="O238" s="83"/>
      <c r="P238" s="207">
        <f>O238*H238</f>
        <v>0</v>
      </c>
      <c r="Q238" s="207">
        <v>0</v>
      </c>
      <c r="R238" s="207">
        <f>Q238*H238</f>
        <v>0</v>
      </c>
      <c r="S238" s="207">
        <v>0</v>
      </c>
      <c r="T238" s="208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09" t="s">
        <v>370</v>
      </c>
      <c r="AT238" s="209" t="s">
        <v>121</v>
      </c>
      <c r="AU238" s="209" t="s">
        <v>85</v>
      </c>
      <c r="AY238" s="16" t="s">
        <v>119</v>
      </c>
      <c r="BE238" s="210">
        <f>IF(N238="základní",J238,0)</f>
        <v>0</v>
      </c>
      <c r="BF238" s="210">
        <f>IF(N238="snížená",J238,0)</f>
        <v>0</v>
      </c>
      <c r="BG238" s="210">
        <f>IF(N238="zákl. přenesená",J238,0)</f>
        <v>0</v>
      </c>
      <c r="BH238" s="210">
        <f>IF(N238="sníž. přenesená",J238,0)</f>
        <v>0</v>
      </c>
      <c r="BI238" s="210">
        <f>IF(N238="nulová",J238,0)</f>
        <v>0</v>
      </c>
      <c r="BJ238" s="16" t="s">
        <v>83</v>
      </c>
      <c r="BK238" s="210">
        <f>ROUND(I238*H238,2)</f>
        <v>0</v>
      </c>
      <c r="BL238" s="16" t="s">
        <v>370</v>
      </c>
      <c r="BM238" s="209" t="s">
        <v>388</v>
      </c>
    </row>
    <row r="239" s="2" customFormat="1">
      <c r="A239" s="37"/>
      <c r="B239" s="38"/>
      <c r="C239" s="39"/>
      <c r="D239" s="211" t="s">
        <v>127</v>
      </c>
      <c r="E239" s="39"/>
      <c r="F239" s="212" t="s">
        <v>389</v>
      </c>
      <c r="G239" s="39"/>
      <c r="H239" s="39"/>
      <c r="I239" s="213"/>
      <c r="J239" s="39"/>
      <c r="K239" s="39"/>
      <c r="L239" s="43"/>
      <c r="M239" s="214"/>
      <c r="N239" s="215"/>
      <c r="O239" s="83"/>
      <c r="P239" s="83"/>
      <c r="Q239" s="83"/>
      <c r="R239" s="83"/>
      <c r="S239" s="83"/>
      <c r="T239" s="84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127</v>
      </c>
      <c r="AU239" s="16" t="s">
        <v>85</v>
      </c>
    </row>
    <row r="240" s="2" customFormat="1" ht="16.5" customHeight="1">
      <c r="A240" s="37"/>
      <c r="B240" s="38"/>
      <c r="C240" s="197" t="s">
        <v>390</v>
      </c>
      <c r="D240" s="197" t="s">
        <v>121</v>
      </c>
      <c r="E240" s="198" t="s">
        <v>391</v>
      </c>
      <c r="F240" s="199" t="s">
        <v>392</v>
      </c>
      <c r="G240" s="200" t="s">
        <v>393</v>
      </c>
      <c r="H240" s="201">
        <v>1</v>
      </c>
      <c r="I240" s="202"/>
      <c r="J240" s="203">
        <f>ROUND(I240*H240,2)</f>
        <v>0</v>
      </c>
      <c r="K240" s="204"/>
      <c r="L240" s="43"/>
      <c r="M240" s="205" t="s">
        <v>19</v>
      </c>
      <c r="N240" s="206" t="s">
        <v>49</v>
      </c>
      <c r="O240" s="83"/>
      <c r="P240" s="207">
        <f>O240*H240</f>
        <v>0</v>
      </c>
      <c r="Q240" s="207">
        <v>0</v>
      </c>
      <c r="R240" s="207">
        <f>Q240*H240</f>
        <v>0</v>
      </c>
      <c r="S240" s="207">
        <v>0</v>
      </c>
      <c r="T240" s="208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09" t="s">
        <v>370</v>
      </c>
      <c r="AT240" s="209" t="s">
        <v>121</v>
      </c>
      <c r="AU240" s="209" t="s">
        <v>85</v>
      </c>
      <c r="AY240" s="16" t="s">
        <v>119</v>
      </c>
      <c r="BE240" s="210">
        <f>IF(N240="základní",J240,0)</f>
        <v>0</v>
      </c>
      <c r="BF240" s="210">
        <f>IF(N240="snížená",J240,0)</f>
        <v>0</v>
      </c>
      <c r="BG240" s="210">
        <f>IF(N240="zákl. přenesená",J240,0)</f>
        <v>0</v>
      </c>
      <c r="BH240" s="210">
        <f>IF(N240="sníž. přenesená",J240,0)</f>
        <v>0</v>
      </c>
      <c r="BI240" s="210">
        <f>IF(N240="nulová",J240,0)</f>
        <v>0</v>
      </c>
      <c r="BJ240" s="16" t="s">
        <v>83</v>
      </c>
      <c r="BK240" s="210">
        <f>ROUND(I240*H240,2)</f>
        <v>0</v>
      </c>
      <c r="BL240" s="16" t="s">
        <v>370</v>
      </c>
      <c r="BM240" s="209" t="s">
        <v>394</v>
      </c>
    </row>
    <row r="241" s="2" customFormat="1">
      <c r="A241" s="37"/>
      <c r="B241" s="38"/>
      <c r="C241" s="39"/>
      <c r="D241" s="211" t="s">
        <v>127</v>
      </c>
      <c r="E241" s="39"/>
      <c r="F241" s="212" t="s">
        <v>395</v>
      </c>
      <c r="G241" s="39"/>
      <c r="H241" s="39"/>
      <c r="I241" s="213"/>
      <c r="J241" s="39"/>
      <c r="K241" s="39"/>
      <c r="L241" s="43"/>
      <c r="M241" s="214"/>
      <c r="N241" s="215"/>
      <c r="O241" s="83"/>
      <c r="P241" s="83"/>
      <c r="Q241" s="83"/>
      <c r="R241" s="83"/>
      <c r="S241" s="83"/>
      <c r="T241" s="84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127</v>
      </c>
      <c r="AU241" s="16" t="s">
        <v>85</v>
      </c>
    </row>
    <row r="242" s="12" customFormat="1" ht="22.8" customHeight="1">
      <c r="A242" s="12"/>
      <c r="B242" s="181"/>
      <c r="C242" s="182"/>
      <c r="D242" s="183" t="s">
        <v>77</v>
      </c>
      <c r="E242" s="195" t="s">
        <v>396</v>
      </c>
      <c r="F242" s="195" t="s">
        <v>397</v>
      </c>
      <c r="G242" s="182"/>
      <c r="H242" s="182"/>
      <c r="I242" s="185"/>
      <c r="J242" s="196">
        <f>BK242</f>
        <v>0</v>
      </c>
      <c r="K242" s="182"/>
      <c r="L242" s="187"/>
      <c r="M242" s="188"/>
      <c r="N242" s="189"/>
      <c r="O242" s="189"/>
      <c r="P242" s="190">
        <f>SUM(P243:P244)</f>
        <v>0</v>
      </c>
      <c r="Q242" s="189"/>
      <c r="R242" s="190">
        <f>SUM(R243:R244)</f>
        <v>0</v>
      </c>
      <c r="S242" s="189"/>
      <c r="T242" s="191">
        <f>SUM(T243:T244)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92" t="s">
        <v>150</v>
      </c>
      <c r="AT242" s="193" t="s">
        <v>77</v>
      </c>
      <c r="AU242" s="193" t="s">
        <v>83</v>
      </c>
      <c r="AY242" s="192" t="s">
        <v>119</v>
      </c>
      <c r="BK242" s="194">
        <f>SUM(BK243:BK244)</f>
        <v>0</v>
      </c>
    </row>
    <row r="243" s="2" customFormat="1" ht="16.5" customHeight="1">
      <c r="A243" s="37"/>
      <c r="B243" s="38"/>
      <c r="C243" s="197" t="s">
        <v>398</v>
      </c>
      <c r="D243" s="197" t="s">
        <v>121</v>
      </c>
      <c r="E243" s="198" t="s">
        <v>399</v>
      </c>
      <c r="F243" s="199" t="s">
        <v>400</v>
      </c>
      <c r="G243" s="200" t="s">
        <v>369</v>
      </c>
      <c r="H243" s="201">
        <v>1</v>
      </c>
      <c r="I243" s="202"/>
      <c r="J243" s="203">
        <f>ROUND(I243*H243,2)</f>
        <v>0</v>
      </c>
      <c r="K243" s="204"/>
      <c r="L243" s="43"/>
      <c r="M243" s="205" t="s">
        <v>19</v>
      </c>
      <c r="N243" s="206" t="s">
        <v>49</v>
      </c>
      <c r="O243" s="83"/>
      <c r="P243" s="207">
        <f>O243*H243</f>
        <v>0</v>
      </c>
      <c r="Q243" s="207">
        <v>0</v>
      </c>
      <c r="R243" s="207">
        <f>Q243*H243</f>
        <v>0</v>
      </c>
      <c r="S243" s="207">
        <v>0</v>
      </c>
      <c r="T243" s="208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09" t="s">
        <v>370</v>
      </c>
      <c r="AT243" s="209" t="s">
        <v>121</v>
      </c>
      <c r="AU243" s="209" t="s">
        <v>85</v>
      </c>
      <c r="AY243" s="16" t="s">
        <v>119</v>
      </c>
      <c r="BE243" s="210">
        <f>IF(N243="základní",J243,0)</f>
        <v>0</v>
      </c>
      <c r="BF243" s="210">
        <f>IF(N243="snížená",J243,0)</f>
        <v>0</v>
      </c>
      <c r="BG243" s="210">
        <f>IF(N243="zákl. přenesená",J243,0)</f>
        <v>0</v>
      </c>
      <c r="BH243" s="210">
        <f>IF(N243="sníž. přenesená",J243,0)</f>
        <v>0</v>
      </c>
      <c r="BI243" s="210">
        <f>IF(N243="nulová",J243,0)</f>
        <v>0</v>
      </c>
      <c r="BJ243" s="16" t="s">
        <v>83</v>
      </c>
      <c r="BK243" s="210">
        <f>ROUND(I243*H243,2)</f>
        <v>0</v>
      </c>
      <c r="BL243" s="16" t="s">
        <v>370</v>
      </c>
      <c r="BM243" s="209" t="s">
        <v>401</v>
      </c>
    </row>
    <row r="244" s="2" customFormat="1">
      <c r="A244" s="37"/>
      <c r="B244" s="38"/>
      <c r="C244" s="39"/>
      <c r="D244" s="211" t="s">
        <v>127</v>
      </c>
      <c r="E244" s="39"/>
      <c r="F244" s="212" t="s">
        <v>402</v>
      </c>
      <c r="G244" s="39"/>
      <c r="H244" s="39"/>
      <c r="I244" s="213"/>
      <c r="J244" s="39"/>
      <c r="K244" s="39"/>
      <c r="L244" s="43"/>
      <c r="M244" s="250"/>
      <c r="N244" s="251"/>
      <c r="O244" s="252"/>
      <c r="P244" s="252"/>
      <c r="Q244" s="252"/>
      <c r="R244" s="252"/>
      <c r="S244" s="252"/>
      <c r="T244" s="253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127</v>
      </c>
      <c r="AU244" s="16" t="s">
        <v>85</v>
      </c>
    </row>
    <row r="245" s="2" customFormat="1" ht="6.96" customHeight="1">
      <c r="A245" s="37"/>
      <c r="B245" s="58"/>
      <c r="C245" s="59"/>
      <c r="D245" s="59"/>
      <c r="E245" s="59"/>
      <c r="F245" s="59"/>
      <c r="G245" s="59"/>
      <c r="H245" s="59"/>
      <c r="I245" s="59"/>
      <c r="J245" s="59"/>
      <c r="K245" s="59"/>
      <c r="L245" s="43"/>
      <c r="M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</row>
  </sheetData>
  <sheetProtection sheet="1" autoFilter="0" formatColumns="0" formatRows="0" objects="1" scenarios="1" spinCount="100000" saltValue="y861NT3NbQ7vQbnrB0ShLT3dBwq9eVqs/yzxXkGP4IGEDJSzX3rDFUey+CHkBFtGyFmsD+qWvorsgCpXtLgYhw==" hashValue="m3pt2OuLH2PntZjIkGPCmXsKqrXRo/zlqcuB7ZT8YdRhk9l2Z3zbiloLQV9cwb4LARh7fCon4eURNXg5AiiDsg==" algorithmName="SHA-512" password="CC35"/>
  <autoFilter ref="C85:K244"/>
  <mergeCells count="6">
    <mergeCell ref="E7:H7"/>
    <mergeCell ref="E16:H16"/>
    <mergeCell ref="E25:H25"/>
    <mergeCell ref="E46:H46"/>
    <mergeCell ref="E78:H78"/>
    <mergeCell ref="L2:V2"/>
  </mergeCells>
  <hyperlinks>
    <hyperlink ref="F90" r:id="rId1" display="https://podminky.urs.cz/item/CS_URS_2024_02/119003217"/>
    <hyperlink ref="F94" r:id="rId2" display="https://podminky.urs.cz/item/CS_URS_2024_02/119003218"/>
    <hyperlink ref="F96" r:id="rId3" display="https://podminky.urs.cz/item/CS_URS_2024_02/131213701"/>
    <hyperlink ref="F102" r:id="rId4" display="https://podminky.urs.cz/item/CS_URS_2024_02/162751117"/>
    <hyperlink ref="F106" r:id="rId5" display="https://podminky.urs.cz/item/CS_URS_2024_02/162751119"/>
    <hyperlink ref="F109" r:id="rId6" display="https://podminky.urs.cz/item/CS_URS_2024_02/171201231"/>
    <hyperlink ref="F113" r:id="rId7" display="https://podminky.urs.cz/item/CS_URS_2024_02/181912112"/>
    <hyperlink ref="F118" r:id="rId8" display="https://podminky.urs.cz/item/CS_URS_2024_02/219991114"/>
    <hyperlink ref="F124" r:id="rId9" display="https://podminky.urs.cz/item/CS_URS_2024_02/275313611"/>
    <hyperlink ref="F131" r:id="rId10" display="https://podminky.urs.cz/item/CS_URS_2024_02/564730001"/>
    <hyperlink ref="F133" r:id="rId11" display="https://podminky.urs.cz/item/CS_URS_2024_02/564751102"/>
    <hyperlink ref="F137" r:id="rId12" display="https://podminky.urs.cz/item/CS_URS_2024_02/564811011"/>
    <hyperlink ref="F141" r:id="rId13" display="https://podminky.urs.cz/item/CS_URS_2024_02/577154031"/>
    <hyperlink ref="F145" r:id="rId14" display="https://podminky.urs.cz/item/CS_URS_2024_02/596211110"/>
    <hyperlink ref="F157" r:id="rId15" display="https://podminky.urs.cz/item/CS_URS_2024_02/911111111"/>
    <hyperlink ref="F164" r:id="rId16" display="https://podminky.urs.cz/item/CS_URS_2024_02/916231213"/>
    <hyperlink ref="F170" r:id="rId17" display="https://podminky.urs.cz/item/CS_URS_2024_02/916991121"/>
    <hyperlink ref="F174" r:id="rId18" display="https://podminky.urs.cz/item/CS_URS_2024_02/919735111"/>
    <hyperlink ref="F178" r:id="rId19" display="https://podminky.urs.cz/item/CS_URS_2024_02/919735112"/>
    <hyperlink ref="F184" r:id="rId20" display="https://podminky.urs.cz/item/CS_URS_2024_02/113107122"/>
    <hyperlink ref="F188" r:id="rId21" display="https://podminky.urs.cz/item/CS_URS_2024_02/113154516"/>
    <hyperlink ref="F192" r:id="rId22" display="https://podminky.urs.cz/item/CS_URS_2024_02/113202111"/>
    <hyperlink ref="F196" r:id="rId23" display="https://podminky.urs.cz/item/CS_URS_2024_02/938908421"/>
    <hyperlink ref="F200" r:id="rId24" display="https://podminky.urs.cz/item/CS_URS_2024_02/938909411"/>
    <hyperlink ref="F204" r:id="rId25" display="https://podminky.urs.cz/item/CS_URS_2024_02/966005111"/>
    <hyperlink ref="F208" r:id="rId26" display="https://podminky.urs.cz/item/CS_URS_2024_02/981511116"/>
    <hyperlink ref="F213" r:id="rId27" display="https://podminky.urs.cz/item/CS_URS_2024_02/997006512"/>
    <hyperlink ref="F215" r:id="rId28" display="https://podminky.urs.cz/item/CS_URS_2024_02/997006519"/>
    <hyperlink ref="F223" r:id="rId29" display="https://podminky.urs.cz/item/CS_URS_2024_02/998229112"/>
    <hyperlink ref="F226" r:id="rId30" display="https://podminky.urs.cz/item/CS_URS_2024_02/HZS4232"/>
    <hyperlink ref="F232" r:id="rId31" display="https://podminky.urs.cz/item/CS_URS_2024_02/012344000"/>
    <hyperlink ref="F234" r:id="rId32" display="https://podminky.urs.cz/item/CS_URS_2024_02/013294000"/>
    <hyperlink ref="F237" r:id="rId33" display="https://podminky.urs.cz/item/CS_URS_2024_02/032103000"/>
    <hyperlink ref="F239" r:id="rId34" display="https://podminky.urs.cz/item/CS_URS_2024_02/032503000"/>
    <hyperlink ref="F241" r:id="rId35" display="https://podminky.urs.cz/item/CS_URS_2024_02/031303000"/>
    <hyperlink ref="F244" r:id="rId36" display="https://podminky.urs.cz/item/CS_URS_2024_02/075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Zatloukalová Galina</dc:creator>
  <cp:lastModifiedBy>Zatloukalová Galina</cp:lastModifiedBy>
  <dcterms:created xsi:type="dcterms:W3CDTF">2025-03-13T12:46:05Z</dcterms:created>
  <dcterms:modified xsi:type="dcterms:W3CDTF">2025-03-13T12:46:06Z</dcterms:modified>
</cp:coreProperties>
</file>