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appa\userfiles\duskova\Documents\Výběrová řízení\2025\Vstupní brána ZŠ Za Chlumem\E-ZAK\"/>
    </mc:Choice>
  </mc:AlternateContent>
  <bookViews>
    <workbookView xWindow="0" yWindow="0" windowWidth="28800" windowHeight="10755"/>
  </bookViews>
  <sheets>
    <sheet name="Rekapitulace stavby" sheetId="1" r:id="rId1"/>
    <sheet name="25-020 - Vstupní brána ZŠ..." sheetId="2" r:id="rId2"/>
    <sheet name="Pokyny pro vyplnění" sheetId="3" r:id="rId3"/>
  </sheets>
  <definedNames>
    <definedName name="_xlnm._FilterDatabase" localSheetId="1" hidden="1">'25-020 - Vstupní brána ZŠ...'!$C$94:$K$584</definedName>
    <definedName name="_xlnm.Print_Titles" localSheetId="1">'25-020 - Vstupní brána ZŠ...'!$94:$94</definedName>
    <definedName name="_xlnm.Print_Titles" localSheetId="0">'Rekapitulace stavby'!$52:$52</definedName>
    <definedName name="_xlnm.Print_Area" localSheetId="1">'25-020 - Vstupní brána ZŠ...'!$C$4:$J$37,'25-020 - Vstupní brána ZŠ...'!$C$43:$J$78,'25-020 - Vstupní brána ZŠ...'!$C$84:$K$584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583" i="2"/>
  <c r="BH583" i="2"/>
  <c r="BG583" i="2"/>
  <c r="BF583" i="2"/>
  <c r="T583" i="2"/>
  <c r="R583" i="2"/>
  <c r="P583" i="2"/>
  <c r="BI581" i="2"/>
  <c r="BH581" i="2"/>
  <c r="BG581" i="2"/>
  <c r="BF581" i="2"/>
  <c r="T581" i="2"/>
  <c r="R581" i="2"/>
  <c r="P581" i="2"/>
  <c r="BI578" i="2"/>
  <c r="BH578" i="2"/>
  <c r="BG578" i="2"/>
  <c r="BF578" i="2"/>
  <c r="T578" i="2"/>
  <c r="T577" i="2" s="1"/>
  <c r="R578" i="2"/>
  <c r="R577" i="2"/>
  <c r="P578" i="2"/>
  <c r="P577" i="2"/>
  <c r="BI575" i="2"/>
  <c r="BH575" i="2"/>
  <c r="BG575" i="2"/>
  <c r="BF575" i="2"/>
  <c r="T575" i="2"/>
  <c r="R575" i="2"/>
  <c r="P575" i="2"/>
  <c r="BI572" i="2"/>
  <c r="BH572" i="2"/>
  <c r="BG572" i="2"/>
  <c r="BF572" i="2"/>
  <c r="T572" i="2"/>
  <c r="R572" i="2"/>
  <c r="P572" i="2"/>
  <c r="BI569" i="2"/>
  <c r="BH569" i="2"/>
  <c r="BG569" i="2"/>
  <c r="BF569" i="2"/>
  <c r="T569" i="2"/>
  <c r="T568" i="2" s="1"/>
  <c r="R569" i="2"/>
  <c r="R568" i="2"/>
  <c r="P569" i="2"/>
  <c r="P568" i="2"/>
  <c r="BI556" i="2"/>
  <c r="BH556" i="2"/>
  <c r="BG556" i="2"/>
  <c r="BF556" i="2"/>
  <c r="T556" i="2"/>
  <c r="R556" i="2"/>
  <c r="P556" i="2"/>
  <c r="BI554" i="2"/>
  <c r="BH554" i="2"/>
  <c r="BG554" i="2"/>
  <c r="BF554" i="2"/>
  <c r="T554" i="2"/>
  <c r="R554" i="2"/>
  <c r="P554" i="2"/>
  <c r="BI552" i="2"/>
  <c r="BH552" i="2"/>
  <c r="BG552" i="2"/>
  <c r="BF552" i="2"/>
  <c r="T552" i="2"/>
  <c r="R552" i="2"/>
  <c r="P552" i="2"/>
  <c r="BI550" i="2"/>
  <c r="BH550" i="2"/>
  <c r="BG550" i="2"/>
  <c r="BF550" i="2"/>
  <c r="T550" i="2"/>
  <c r="R550" i="2"/>
  <c r="P550" i="2"/>
  <c r="BI547" i="2"/>
  <c r="BH547" i="2"/>
  <c r="BG547" i="2"/>
  <c r="BF547" i="2"/>
  <c r="T547" i="2"/>
  <c r="R547" i="2"/>
  <c r="P547" i="2"/>
  <c r="BI546" i="2"/>
  <c r="BH546" i="2"/>
  <c r="BG546" i="2"/>
  <c r="BF546" i="2"/>
  <c r="T546" i="2"/>
  <c r="R546" i="2"/>
  <c r="P546" i="2"/>
  <c r="BI545" i="2"/>
  <c r="BH545" i="2"/>
  <c r="BG545" i="2"/>
  <c r="BF545" i="2"/>
  <c r="T545" i="2"/>
  <c r="R545" i="2"/>
  <c r="P545" i="2"/>
  <c r="BI544" i="2"/>
  <c r="BH544" i="2"/>
  <c r="BG544" i="2"/>
  <c r="BF544" i="2"/>
  <c r="T544" i="2"/>
  <c r="R544" i="2"/>
  <c r="P544" i="2"/>
  <c r="BI542" i="2"/>
  <c r="BH542" i="2"/>
  <c r="BG542" i="2"/>
  <c r="BF542" i="2"/>
  <c r="T542" i="2"/>
  <c r="R542" i="2"/>
  <c r="P542" i="2"/>
  <c r="BI540" i="2"/>
  <c r="BH540" i="2"/>
  <c r="BG540" i="2"/>
  <c r="BF540" i="2"/>
  <c r="T540" i="2"/>
  <c r="R540" i="2"/>
  <c r="P540" i="2"/>
  <c r="BI537" i="2"/>
  <c r="BH537" i="2"/>
  <c r="BG537" i="2"/>
  <c r="BF537" i="2"/>
  <c r="T537" i="2"/>
  <c r="R537" i="2"/>
  <c r="P537" i="2"/>
  <c r="BI534" i="2"/>
  <c r="BH534" i="2"/>
  <c r="BG534" i="2"/>
  <c r="BF534" i="2"/>
  <c r="T534" i="2"/>
  <c r="R534" i="2"/>
  <c r="P534" i="2"/>
  <c r="BI533" i="2"/>
  <c r="BH533" i="2"/>
  <c r="BG533" i="2"/>
  <c r="BF533" i="2"/>
  <c r="T533" i="2"/>
  <c r="R533" i="2"/>
  <c r="P533" i="2"/>
  <c r="BI531" i="2"/>
  <c r="BH531" i="2"/>
  <c r="BG531" i="2"/>
  <c r="BF531" i="2"/>
  <c r="T531" i="2"/>
  <c r="R531" i="2"/>
  <c r="P531" i="2"/>
  <c r="BI519" i="2"/>
  <c r="BH519" i="2"/>
  <c r="BG519" i="2"/>
  <c r="BF519" i="2"/>
  <c r="T519" i="2"/>
  <c r="R519" i="2"/>
  <c r="P519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2" i="2"/>
  <c r="BH512" i="2"/>
  <c r="BG512" i="2"/>
  <c r="BF512" i="2"/>
  <c r="T512" i="2"/>
  <c r="R512" i="2"/>
  <c r="P512" i="2"/>
  <c r="BI510" i="2"/>
  <c r="BH510" i="2"/>
  <c r="BG510" i="2"/>
  <c r="BF510" i="2"/>
  <c r="T510" i="2"/>
  <c r="R510" i="2"/>
  <c r="P510" i="2"/>
  <c r="BI508" i="2"/>
  <c r="BH508" i="2"/>
  <c r="BG508" i="2"/>
  <c r="BF508" i="2"/>
  <c r="T508" i="2"/>
  <c r="R508" i="2"/>
  <c r="P508" i="2"/>
  <c r="BI506" i="2"/>
  <c r="BH506" i="2"/>
  <c r="BG506" i="2"/>
  <c r="BF506" i="2"/>
  <c r="T506" i="2"/>
  <c r="R506" i="2"/>
  <c r="P506" i="2"/>
  <c r="BI504" i="2"/>
  <c r="BH504" i="2"/>
  <c r="BG504" i="2"/>
  <c r="BF504" i="2"/>
  <c r="T504" i="2"/>
  <c r="R504" i="2"/>
  <c r="P504" i="2"/>
  <c r="BI501" i="2"/>
  <c r="BH501" i="2"/>
  <c r="BG501" i="2"/>
  <c r="BF501" i="2"/>
  <c r="T501" i="2"/>
  <c r="R501" i="2"/>
  <c r="P501" i="2"/>
  <c r="BI498" i="2"/>
  <c r="BH498" i="2"/>
  <c r="BG498" i="2"/>
  <c r="BF498" i="2"/>
  <c r="T498" i="2"/>
  <c r="R498" i="2"/>
  <c r="P498" i="2"/>
  <c r="BI493" i="2"/>
  <c r="BH493" i="2"/>
  <c r="BG493" i="2"/>
  <c r="BF493" i="2"/>
  <c r="T493" i="2"/>
  <c r="R493" i="2"/>
  <c r="P493" i="2"/>
  <c r="BI490" i="2"/>
  <c r="BH490" i="2"/>
  <c r="BG490" i="2"/>
  <c r="BF490" i="2"/>
  <c r="T490" i="2"/>
  <c r="R490" i="2"/>
  <c r="P490" i="2"/>
  <c r="BI480" i="2"/>
  <c r="BH480" i="2"/>
  <c r="BG480" i="2"/>
  <c r="BF480" i="2"/>
  <c r="T480" i="2"/>
  <c r="R480" i="2"/>
  <c r="P480" i="2"/>
  <c r="BI478" i="2"/>
  <c r="BH478" i="2"/>
  <c r="BG478" i="2"/>
  <c r="BF478" i="2"/>
  <c r="T478" i="2"/>
  <c r="R478" i="2"/>
  <c r="P478" i="2"/>
  <c r="BI476" i="2"/>
  <c r="BH476" i="2"/>
  <c r="BG476" i="2"/>
  <c r="BF476" i="2"/>
  <c r="T476" i="2"/>
  <c r="R476" i="2"/>
  <c r="P476" i="2"/>
  <c r="BI473" i="2"/>
  <c r="BH473" i="2"/>
  <c r="BG473" i="2"/>
  <c r="BF473" i="2"/>
  <c r="T473" i="2"/>
  <c r="R473" i="2"/>
  <c r="P473" i="2"/>
  <c r="BI472" i="2"/>
  <c r="BH472" i="2"/>
  <c r="BG472" i="2"/>
  <c r="BF472" i="2"/>
  <c r="T472" i="2"/>
  <c r="R472" i="2"/>
  <c r="P472" i="2"/>
  <c r="BI470" i="2"/>
  <c r="BH470" i="2"/>
  <c r="BG470" i="2"/>
  <c r="BF470" i="2"/>
  <c r="T470" i="2"/>
  <c r="R470" i="2"/>
  <c r="P470" i="2"/>
  <c r="BI466" i="2"/>
  <c r="BH466" i="2"/>
  <c r="BG466" i="2"/>
  <c r="BF466" i="2"/>
  <c r="T466" i="2"/>
  <c r="T465" i="2" s="1"/>
  <c r="R466" i="2"/>
  <c r="R465" i="2"/>
  <c r="P466" i="2"/>
  <c r="P465" i="2"/>
  <c r="BI462" i="2"/>
  <c r="BH462" i="2"/>
  <c r="BG462" i="2"/>
  <c r="BF462" i="2"/>
  <c r="T462" i="2"/>
  <c r="T461" i="2"/>
  <c r="R462" i="2"/>
  <c r="R461" i="2"/>
  <c r="P462" i="2"/>
  <c r="P461" i="2" s="1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50" i="2"/>
  <c r="BH450" i="2"/>
  <c r="BG450" i="2"/>
  <c r="BF450" i="2"/>
  <c r="T450" i="2"/>
  <c r="R450" i="2"/>
  <c r="P450" i="2"/>
  <c r="BI449" i="2"/>
  <c r="BH449" i="2"/>
  <c r="BG449" i="2"/>
  <c r="BF449" i="2"/>
  <c r="T449" i="2"/>
  <c r="R449" i="2"/>
  <c r="P449" i="2"/>
  <c r="BI448" i="2"/>
  <c r="BH448" i="2"/>
  <c r="BG448" i="2"/>
  <c r="BF448" i="2"/>
  <c r="T448" i="2"/>
  <c r="R448" i="2"/>
  <c r="P448" i="2"/>
  <c r="BI446" i="2"/>
  <c r="BH446" i="2"/>
  <c r="BG446" i="2"/>
  <c r="BF446" i="2"/>
  <c r="T446" i="2"/>
  <c r="R446" i="2"/>
  <c r="P446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7" i="2"/>
  <c r="BH437" i="2"/>
  <c r="BG437" i="2"/>
  <c r="BF437" i="2"/>
  <c r="T437" i="2"/>
  <c r="R437" i="2"/>
  <c r="P437" i="2"/>
  <c r="BI433" i="2"/>
  <c r="BH433" i="2"/>
  <c r="BG433" i="2"/>
  <c r="BF433" i="2"/>
  <c r="T433" i="2"/>
  <c r="R433" i="2"/>
  <c r="P433" i="2"/>
  <c r="BI427" i="2"/>
  <c r="BH427" i="2"/>
  <c r="BG427" i="2"/>
  <c r="BF427" i="2"/>
  <c r="T427" i="2"/>
  <c r="R427" i="2"/>
  <c r="P427" i="2"/>
  <c r="BI411" i="2"/>
  <c r="BH411" i="2"/>
  <c r="BG411" i="2"/>
  <c r="BF411" i="2"/>
  <c r="T411" i="2"/>
  <c r="R411" i="2"/>
  <c r="P411" i="2"/>
  <c r="BI407" i="2"/>
  <c r="BH407" i="2"/>
  <c r="BG407" i="2"/>
  <c r="BF407" i="2"/>
  <c r="T407" i="2"/>
  <c r="R407" i="2"/>
  <c r="P407" i="2"/>
  <c r="BI404" i="2"/>
  <c r="BH404" i="2"/>
  <c r="BG404" i="2"/>
  <c r="BF404" i="2"/>
  <c r="T404" i="2"/>
  <c r="R404" i="2"/>
  <c r="P404" i="2"/>
  <c r="BI398" i="2"/>
  <c r="BH398" i="2"/>
  <c r="BG398" i="2"/>
  <c r="BF398" i="2"/>
  <c r="T398" i="2"/>
  <c r="R398" i="2"/>
  <c r="P398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75" i="2"/>
  <c r="BH375" i="2"/>
  <c r="BG375" i="2"/>
  <c r="BF375" i="2"/>
  <c r="T375" i="2"/>
  <c r="R375" i="2"/>
  <c r="P375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6" i="2"/>
  <c r="BH366" i="2"/>
  <c r="BG366" i="2"/>
  <c r="BF366" i="2"/>
  <c r="T366" i="2"/>
  <c r="R366" i="2"/>
  <c r="P366" i="2"/>
  <c r="BI364" i="2"/>
  <c r="BH364" i="2"/>
  <c r="BG364" i="2"/>
  <c r="BF364" i="2"/>
  <c r="T364" i="2"/>
  <c r="R364" i="2"/>
  <c r="P364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8" i="2"/>
  <c r="BH348" i="2"/>
  <c r="BG348" i="2"/>
  <c r="BF348" i="2"/>
  <c r="T348" i="2"/>
  <c r="R348" i="2"/>
  <c r="P348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40" i="2"/>
  <c r="BH340" i="2"/>
  <c r="BG340" i="2"/>
  <c r="BF340" i="2"/>
  <c r="T340" i="2"/>
  <c r="R340" i="2"/>
  <c r="P340" i="2"/>
  <c r="BI333" i="2"/>
  <c r="BH333" i="2"/>
  <c r="BG333" i="2"/>
  <c r="BF333" i="2"/>
  <c r="T333" i="2"/>
  <c r="R333" i="2"/>
  <c r="P333" i="2"/>
  <c r="BI328" i="2"/>
  <c r="BH328" i="2"/>
  <c r="BG328" i="2"/>
  <c r="BF328" i="2"/>
  <c r="T328" i="2"/>
  <c r="R328" i="2"/>
  <c r="P328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3" i="2"/>
  <c r="BH293" i="2"/>
  <c r="BG293" i="2"/>
  <c r="BF293" i="2"/>
  <c r="T293" i="2"/>
  <c r="R293" i="2"/>
  <c r="P293" i="2"/>
  <c r="BI287" i="2"/>
  <c r="BH287" i="2"/>
  <c r="BG287" i="2"/>
  <c r="BF287" i="2"/>
  <c r="T287" i="2"/>
  <c r="R287" i="2"/>
  <c r="P287" i="2"/>
  <c r="BI281" i="2"/>
  <c r="BH281" i="2"/>
  <c r="BG281" i="2"/>
  <c r="BF281" i="2"/>
  <c r="T281" i="2"/>
  <c r="R281" i="2"/>
  <c r="P28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18" i="2"/>
  <c r="BH118" i="2"/>
  <c r="BG118" i="2"/>
  <c r="BF118" i="2"/>
  <c r="T118" i="2"/>
  <c r="R118" i="2"/>
  <c r="P118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5" i="2"/>
  <c r="BH105" i="2"/>
  <c r="BG105" i="2"/>
  <c r="BF105" i="2"/>
  <c r="T105" i="2"/>
  <c r="R105" i="2"/>
  <c r="P105" i="2"/>
  <c r="BI103" i="2"/>
  <c r="BH103" i="2"/>
  <c r="BG103" i="2"/>
  <c r="BF103" i="2"/>
  <c r="T103" i="2"/>
  <c r="R103" i="2"/>
  <c r="P103" i="2"/>
  <c r="BI98" i="2"/>
  <c r="BH98" i="2"/>
  <c r="BG98" i="2"/>
  <c r="BF98" i="2"/>
  <c r="T98" i="2"/>
  <c r="R98" i="2"/>
  <c r="P98" i="2"/>
  <c r="J92" i="2"/>
  <c r="J91" i="2"/>
  <c r="F91" i="2"/>
  <c r="F89" i="2"/>
  <c r="E87" i="2"/>
  <c r="J51" i="2"/>
  <c r="J50" i="2"/>
  <c r="F50" i="2"/>
  <c r="F48" i="2"/>
  <c r="E46" i="2"/>
  <c r="J16" i="2"/>
  <c r="E16" i="2"/>
  <c r="F51" i="2"/>
  <c r="J15" i="2"/>
  <c r="J10" i="2"/>
  <c r="J48" i="2"/>
  <c r="L50" i="1"/>
  <c r="AM50" i="1"/>
  <c r="AM49" i="1"/>
  <c r="L49" i="1"/>
  <c r="AM47" i="1"/>
  <c r="L47" i="1"/>
  <c r="L45" i="1"/>
  <c r="L44" i="1"/>
  <c r="J141" i="2"/>
  <c r="BK540" i="2"/>
  <c r="BK459" i="2"/>
  <c r="J407" i="2"/>
  <c r="BK281" i="2"/>
  <c r="BK236" i="2"/>
  <c r="BK583" i="2"/>
  <c r="J476" i="2"/>
  <c r="BK325" i="2"/>
  <c r="J233" i="2"/>
  <c r="J152" i="2"/>
  <c r="J552" i="2"/>
  <c r="BK506" i="2"/>
  <c r="BK375" i="2"/>
  <c r="J259" i="2"/>
  <c r="J411" i="2"/>
  <c r="BK333" i="2"/>
  <c r="BK253" i="2"/>
  <c r="J165" i="2"/>
  <c r="J98" i="2"/>
  <c r="J542" i="2"/>
  <c r="J462" i="2"/>
  <c r="BK398" i="2"/>
  <c r="J287" i="2"/>
  <c r="BK150" i="2"/>
  <c r="BK478" i="2"/>
  <c r="BK270" i="2"/>
  <c r="J185" i="2"/>
  <c r="BK103" i="2"/>
  <c r="J512" i="2"/>
  <c r="BK391" i="2"/>
  <c r="J264" i="2"/>
  <c r="BK404" i="2"/>
  <c r="BK531" i="2"/>
  <c r="J449" i="2"/>
  <c r="BK359" i="2"/>
  <c r="BK317" i="2"/>
  <c r="BK257" i="2"/>
  <c r="J433" i="2"/>
  <c r="J346" i="2"/>
  <c r="J281" i="2"/>
  <c r="BK213" i="2"/>
  <c r="J150" i="2"/>
  <c r="J127" i="2"/>
  <c r="J144" i="2"/>
  <c r="BK569" i="2"/>
  <c r="BK462" i="2"/>
  <c r="J356" i="2"/>
  <c r="J320" i="2"/>
  <c r="BK247" i="2"/>
  <c r="J200" i="2"/>
  <c r="J181" i="2"/>
  <c r="J105" i="2"/>
  <c r="BK554" i="2"/>
  <c r="J533" i="2"/>
  <c r="J508" i="2"/>
  <c r="J456" i="2"/>
  <c r="BK369" i="2"/>
  <c r="BK344" i="2"/>
  <c r="J262" i="2"/>
  <c r="J472" i="2"/>
  <c r="BK356" i="2"/>
  <c r="J317" i="2"/>
  <c r="J270" i="2"/>
  <c r="BK221" i="2"/>
  <c r="BK170" i="2"/>
  <c r="BK108" i="2"/>
  <c r="J550" i="2"/>
  <c r="BK533" i="2"/>
  <c r="J490" i="2"/>
  <c r="J350" i="2"/>
  <c r="BK299" i="2"/>
  <c r="J248" i="2"/>
  <c r="J572" i="2"/>
  <c r="BK366" i="2"/>
  <c r="J255" i="2"/>
  <c r="J170" i="2"/>
  <c r="J118" i="2"/>
  <c r="BK545" i="2"/>
  <c r="BK493" i="2"/>
  <c r="J364" i="2"/>
  <c r="BK304" i="2"/>
  <c r="BK449" i="2"/>
  <c r="J371" i="2"/>
  <c r="BK231" i="2"/>
  <c r="J136" i="2"/>
  <c r="BK556" i="2"/>
  <c r="J537" i="2"/>
  <c r="J506" i="2"/>
  <c r="BK454" i="2"/>
  <c r="J440" i="2"/>
  <c r="J359" i="2"/>
  <c r="J323" i="2"/>
  <c r="BK248" i="2"/>
  <c r="J168" i="2"/>
  <c r="BK578" i="2"/>
  <c r="J501" i="2"/>
  <c r="J375" i="2"/>
  <c r="BK309" i="2"/>
  <c r="J242" i="2"/>
  <c r="J207" i="2"/>
  <c r="J160" i="2"/>
  <c r="BK575" i="2"/>
  <c r="J544" i="2"/>
  <c r="BK501" i="2"/>
  <c r="BK466" i="2"/>
  <c r="BK361" i="2"/>
  <c r="J340" i="2"/>
  <c r="BK261" i="2"/>
  <c r="J454" i="2"/>
  <c r="J366" i="2"/>
  <c r="J325" i="2"/>
  <c r="BK287" i="2"/>
  <c r="BK245" i="2"/>
  <c r="BK207" i="2"/>
  <c r="BK181" i="2"/>
  <c r="BK146" i="2"/>
  <c r="BK110" i="2"/>
  <c r="J554" i="2"/>
  <c r="BK544" i="2"/>
  <c r="BK517" i="2"/>
  <c r="BK504" i="2"/>
  <c r="BK456" i="2"/>
  <c r="BK433" i="2"/>
  <c r="BK348" i="2"/>
  <c r="BK300" i="2"/>
  <c r="J261" i="2"/>
  <c r="BK233" i="2"/>
  <c r="BK141" i="2"/>
  <c r="J575" i="2"/>
  <c r="J493" i="2"/>
  <c r="BK450" i="2"/>
  <c r="BK346" i="2"/>
  <c r="J304" i="2"/>
  <c r="J245" i="2"/>
  <c r="J213" i="2"/>
  <c r="BK183" i="2"/>
  <c r="BK144" i="2"/>
  <c r="J110" i="2"/>
  <c r="J583" i="2"/>
  <c r="BK572" i="2"/>
  <c r="BK547" i="2"/>
  <c r="J510" i="2"/>
  <c r="J478" i="2"/>
  <c r="BK371" i="2"/>
  <c r="J347" i="2"/>
  <c r="BK263" i="2"/>
  <c r="J446" i="2"/>
  <c r="J361" i="2"/>
  <c r="BK320" i="2"/>
  <c r="J257" i="2"/>
  <c r="BK251" i="2"/>
  <c r="J162" i="2"/>
  <c r="BK105" i="2"/>
  <c r="J108" i="2"/>
  <c r="J517" i="2"/>
  <c r="J480" i="2"/>
  <c r="J328" i="2"/>
  <c r="J299" i="2"/>
  <c r="J221" i="2"/>
  <c r="BK162" i="2"/>
  <c r="J581" i="2"/>
  <c r="J540" i="2"/>
  <c r="BK519" i="2"/>
  <c r="BK480" i="2"/>
  <c r="BK411" i="2"/>
  <c r="J353" i="2"/>
  <c r="J312" i="2"/>
  <c r="J253" i="2"/>
  <c r="BK452" i="2"/>
  <c r="J388" i="2"/>
  <c r="J307" i="2"/>
  <c r="J236" i="2"/>
  <c r="J183" i="2"/>
  <c r="J124" i="2"/>
  <c r="J569" i="2"/>
  <c r="J515" i="2"/>
  <c r="J466" i="2"/>
  <c r="J442" i="2"/>
  <c r="J344" i="2"/>
  <c r="J263" i="2"/>
  <c r="J199" i="2"/>
  <c r="BK552" i="2"/>
  <c r="BK444" i="2"/>
  <c r="BK307" i="2"/>
  <c r="J219" i="2"/>
  <c r="J578" i="2"/>
  <c r="BK515" i="2"/>
  <c r="J427" i="2"/>
  <c r="BK350" i="2"/>
  <c r="BK265" i="2"/>
  <c r="J444" i="2"/>
  <c r="BK352" i="2"/>
  <c r="J269" i="2"/>
  <c r="BK197" i="2"/>
  <c r="BK118" i="2"/>
  <c r="BK546" i="2"/>
  <c r="J531" i="2"/>
  <c r="BK512" i="2"/>
  <c r="BK472" i="2"/>
  <c r="BK446" i="2"/>
  <c r="BK427" i="2"/>
  <c r="BK342" i="2"/>
  <c r="BK264" i="2"/>
  <c r="BK242" i="2"/>
  <c r="BK133" i="2"/>
  <c r="J556" i="2"/>
  <c r="J452" i="2"/>
  <c r="J352" i="2"/>
  <c r="J251" i="2"/>
  <c r="J226" i="2"/>
  <c r="BK168" i="2"/>
  <c r="BK124" i="2"/>
  <c r="BK550" i="2"/>
  <c r="J534" i="2"/>
  <c r="BK490" i="2"/>
  <c r="BK407" i="2"/>
  <c r="J348" i="2"/>
  <c r="J300" i="2"/>
  <c r="BK476" i="2"/>
  <c r="J448" i="2"/>
  <c r="BK442" i="2"/>
  <c r="BK347" i="2"/>
  <c r="BK312" i="2"/>
  <c r="BK259" i="2"/>
  <c r="BK226" i="2"/>
  <c r="BK185" i="2"/>
  <c r="BK160" i="2"/>
  <c r="J133" i="2"/>
  <c r="J103" i="2"/>
  <c r="J547" i="2"/>
  <c r="BK534" i="2"/>
  <c r="BK510" i="2"/>
  <c r="J470" i="2"/>
  <c r="J450" i="2"/>
  <c r="J404" i="2"/>
  <c r="BK364" i="2"/>
  <c r="J333" i="2"/>
  <c r="BK269" i="2"/>
  <c r="J247" i="2"/>
  <c r="J157" i="2"/>
  <c r="BK127" i="2"/>
  <c r="J519" i="2"/>
  <c r="BK470" i="2"/>
  <c r="BK437" i="2"/>
  <c r="BK323" i="2"/>
  <c r="BK262" i="2"/>
  <c r="J231" i="2"/>
  <c r="BK199" i="2"/>
  <c r="BK165" i="2"/>
  <c r="BK542" i="2"/>
  <c r="J504" i="2"/>
  <c r="J398" i="2"/>
  <c r="J293" i="2"/>
  <c r="J459" i="2"/>
  <c r="J391" i="2"/>
  <c r="J309" i="2"/>
  <c r="BK189" i="2"/>
  <c r="BK581" i="2"/>
  <c r="BK440" i="2"/>
  <c r="J265" i="2"/>
  <c r="J189" i="2"/>
  <c r="BK136" i="2"/>
  <c r="J546" i="2"/>
  <c r="J498" i="2"/>
  <c r="BK388" i="2"/>
  <c r="BK266" i="2"/>
  <c r="J437" i="2"/>
  <c r="BK340" i="2"/>
  <c r="BK255" i="2"/>
  <c r="BK200" i="2"/>
  <c r="BK157" i="2"/>
  <c r="AS54" i="1"/>
  <c r="J545" i="2"/>
  <c r="BK508" i="2"/>
  <c r="BK448" i="2"/>
  <c r="J369" i="2"/>
  <c r="BK328" i="2"/>
  <c r="J146" i="2"/>
  <c r="BK498" i="2"/>
  <c r="BK353" i="2"/>
  <c r="J266" i="2"/>
  <c r="J197" i="2"/>
  <c r="BK98" i="2"/>
  <c r="BK537" i="2"/>
  <c r="BK473" i="2"/>
  <c r="J342" i="2"/>
  <c r="J473" i="2"/>
  <c r="BK293" i="2"/>
  <c r="BK219" i="2"/>
  <c r="BK152" i="2"/>
  <c r="P327" i="2" l="1"/>
  <c r="R327" i="2"/>
  <c r="T327" i="2"/>
  <c r="T97" i="2"/>
  <c r="T188" i="2"/>
  <c r="P244" i="2"/>
  <c r="P303" i="2"/>
  <c r="P339" i="2"/>
  <c r="P96" i="2" s="1"/>
  <c r="R355" i="2"/>
  <c r="P469" i="2"/>
  <c r="P475" i="2"/>
  <c r="P489" i="2"/>
  <c r="P514" i="2"/>
  <c r="T549" i="2"/>
  <c r="BK571" i="2"/>
  <c r="J571" i="2"/>
  <c r="J75" i="2" s="1"/>
  <c r="T571" i="2"/>
  <c r="BK97" i="2"/>
  <c r="BK188" i="2"/>
  <c r="J188" i="2" s="1"/>
  <c r="J58" i="2" s="1"/>
  <c r="BK244" i="2"/>
  <c r="J244" i="2"/>
  <c r="J59" i="2" s="1"/>
  <c r="BK303" i="2"/>
  <c r="J303" i="2"/>
  <c r="J60" i="2"/>
  <c r="R339" i="2"/>
  <c r="P355" i="2"/>
  <c r="P451" i="2"/>
  <c r="BK475" i="2"/>
  <c r="J475" i="2" s="1"/>
  <c r="J69" i="2" s="1"/>
  <c r="BK489" i="2"/>
  <c r="J489" i="2"/>
  <c r="J70" i="2" s="1"/>
  <c r="BK514" i="2"/>
  <c r="J514" i="2"/>
  <c r="J71" i="2"/>
  <c r="R549" i="2"/>
  <c r="R580" i="2"/>
  <c r="P97" i="2"/>
  <c r="P188" i="2"/>
  <c r="R244" i="2"/>
  <c r="T303" i="2"/>
  <c r="BK339" i="2"/>
  <c r="J339" i="2" s="1"/>
  <c r="J62" i="2" s="1"/>
  <c r="BK355" i="2"/>
  <c r="J355" i="2"/>
  <c r="J63" i="2" s="1"/>
  <c r="BK451" i="2"/>
  <c r="J451" i="2"/>
  <c r="J64" i="2"/>
  <c r="R451" i="2"/>
  <c r="BK469" i="2"/>
  <c r="J469" i="2"/>
  <c r="J68" i="2"/>
  <c r="T469" i="2"/>
  <c r="T475" i="2"/>
  <c r="T489" i="2"/>
  <c r="R514" i="2"/>
  <c r="BK549" i="2"/>
  <c r="J549" i="2"/>
  <c r="J72" i="2"/>
  <c r="P571" i="2"/>
  <c r="BK580" i="2"/>
  <c r="J580" i="2"/>
  <c r="J77" i="2"/>
  <c r="P580" i="2"/>
  <c r="R97" i="2"/>
  <c r="R96" i="2" s="1"/>
  <c r="R188" i="2"/>
  <c r="T244" i="2"/>
  <c r="R303" i="2"/>
  <c r="T339" i="2"/>
  <c r="T355" i="2"/>
  <c r="T451" i="2"/>
  <c r="R469" i="2"/>
  <c r="R475" i="2"/>
  <c r="R489" i="2"/>
  <c r="T514" i="2"/>
  <c r="P549" i="2"/>
  <c r="R571" i="2"/>
  <c r="R567" i="2"/>
  <c r="T580" i="2"/>
  <c r="BK461" i="2"/>
  <c r="J461" i="2" s="1"/>
  <c r="J65" i="2" s="1"/>
  <c r="BK327" i="2"/>
  <c r="J327" i="2" s="1"/>
  <c r="J61" i="2" s="1"/>
  <c r="BK577" i="2"/>
  <c r="J577" i="2"/>
  <c r="J76" i="2" s="1"/>
  <c r="BK568" i="2"/>
  <c r="J568" i="2"/>
  <c r="J74" i="2"/>
  <c r="BK465" i="2"/>
  <c r="J465" i="2"/>
  <c r="J67" i="2"/>
  <c r="BE105" i="2"/>
  <c r="BE110" i="2"/>
  <c r="BE124" i="2"/>
  <c r="BE127" i="2"/>
  <c r="BE133" i="2"/>
  <c r="BE144" i="2"/>
  <c r="BE146" i="2"/>
  <c r="BE160" i="2"/>
  <c r="BE168" i="2"/>
  <c r="BE221" i="2"/>
  <c r="BE248" i="2"/>
  <c r="BE257" i="2"/>
  <c r="BE261" i="2"/>
  <c r="BE262" i="2"/>
  <c r="BE264" i="2"/>
  <c r="BE265" i="2"/>
  <c r="BE299" i="2"/>
  <c r="BE300" i="2"/>
  <c r="BE304" i="2"/>
  <c r="BE325" i="2"/>
  <c r="BE342" i="2"/>
  <c r="BE369" i="2"/>
  <c r="BE375" i="2"/>
  <c r="BE404" i="2"/>
  <c r="BE411" i="2"/>
  <c r="BE446" i="2"/>
  <c r="BE459" i="2"/>
  <c r="BE462" i="2"/>
  <c r="BE480" i="2"/>
  <c r="BE255" i="2"/>
  <c r="BE269" i="2"/>
  <c r="BE270" i="2"/>
  <c r="BE281" i="2"/>
  <c r="BE287" i="2"/>
  <c r="BE293" i="2"/>
  <c r="BE307" i="2"/>
  <c r="BE323" i="2"/>
  <c r="BE328" i="2"/>
  <c r="BE364" i="2"/>
  <c r="BE398" i="2"/>
  <c r="BE433" i="2"/>
  <c r="BE440" i="2"/>
  <c r="BE444" i="2"/>
  <c r="BE452" i="2"/>
  <c r="BE470" i="2"/>
  <c r="BE493" i="2"/>
  <c r="BE498" i="2"/>
  <c r="BE506" i="2"/>
  <c r="BE510" i="2"/>
  <c r="BE517" i="2"/>
  <c r="BE537" i="2"/>
  <c r="BE540" i="2"/>
  <c r="BE546" i="2"/>
  <c r="BE550" i="2"/>
  <c r="BE569" i="2"/>
  <c r="BE575" i="2"/>
  <c r="BE581" i="2"/>
  <c r="J89" i="2"/>
  <c r="F92" i="2"/>
  <c r="BE98" i="2"/>
  <c r="BE108" i="2"/>
  <c r="BE136" i="2"/>
  <c r="BE141" i="2"/>
  <c r="BE150" i="2"/>
  <c r="BE157" i="2"/>
  <c r="BE185" i="2"/>
  <c r="BE189" i="2"/>
  <c r="BE199" i="2"/>
  <c r="BE200" i="2"/>
  <c r="BE213" i="2"/>
  <c r="BE219" i="2"/>
  <c r="BE231" i="2"/>
  <c r="BE233" i="2"/>
  <c r="BE236" i="2"/>
  <c r="BE242" i="2"/>
  <c r="BE245" i="2"/>
  <c r="BE251" i="2"/>
  <c r="BE263" i="2"/>
  <c r="BE266" i="2"/>
  <c r="BE312" i="2"/>
  <c r="BE333" i="2"/>
  <c r="BE347" i="2"/>
  <c r="BE348" i="2"/>
  <c r="BE356" i="2"/>
  <c r="BE361" i="2"/>
  <c r="BE391" i="2"/>
  <c r="BE407" i="2"/>
  <c r="BE427" i="2"/>
  <c r="BE442" i="2"/>
  <c r="BE448" i="2"/>
  <c r="BE449" i="2"/>
  <c r="BE454" i="2"/>
  <c r="BE456" i="2"/>
  <c r="BE466" i="2"/>
  <c r="BE472" i="2"/>
  <c r="BE490" i="2"/>
  <c r="BE519" i="2"/>
  <c r="BE531" i="2"/>
  <c r="BE545" i="2"/>
  <c r="BE554" i="2"/>
  <c r="BE578" i="2"/>
  <c r="BE583" i="2"/>
  <c r="BE103" i="2"/>
  <c r="BE118" i="2"/>
  <c r="BE152" i="2"/>
  <c r="BE162" i="2"/>
  <c r="BE165" i="2"/>
  <c r="BE170" i="2"/>
  <c r="BE181" i="2"/>
  <c r="BE183" i="2"/>
  <c r="BE197" i="2"/>
  <c r="BE207" i="2"/>
  <c r="BE226" i="2"/>
  <c r="BE247" i="2"/>
  <c r="BE253" i="2"/>
  <c r="BE259" i="2"/>
  <c r="BE309" i="2"/>
  <c r="BE317" i="2"/>
  <c r="BE320" i="2"/>
  <c r="BE340" i="2"/>
  <c r="BE344" i="2"/>
  <c r="BE346" i="2"/>
  <c r="BE350" i="2"/>
  <c r="BE352" i="2"/>
  <c r="BE353" i="2"/>
  <c r="BE359" i="2"/>
  <c r="BE366" i="2"/>
  <c r="BE371" i="2"/>
  <c r="BE388" i="2"/>
  <c r="BE437" i="2"/>
  <c r="BE450" i="2"/>
  <c r="BE473" i="2"/>
  <c r="BE476" i="2"/>
  <c r="BE478" i="2"/>
  <c r="BE501" i="2"/>
  <c r="BE504" i="2"/>
  <c r="BE508" i="2"/>
  <c r="BE512" i="2"/>
  <c r="BE515" i="2"/>
  <c r="BE533" i="2"/>
  <c r="BE534" i="2"/>
  <c r="BE542" i="2"/>
  <c r="BE544" i="2"/>
  <c r="BE547" i="2"/>
  <c r="BE552" i="2"/>
  <c r="BE556" i="2"/>
  <c r="BE572" i="2"/>
  <c r="F33" i="2"/>
  <c r="BB55" i="1"/>
  <c r="BB54" i="1" s="1"/>
  <c r="W31" i="1" s="1"/>
  <c r="J32" i="2"/>
  <c r="AW55" i="1"/>
  <c r="F32" i="2"/>
  <c r="BA55" i="1"/>
  <c r="BA54" i="1"/>
  <c r="W30" i="1"/>
  <c r="F35" i="2"/>
  <c r="BD55" i="1"/>
  <c r="BD54" i="1"/>
  <c r="W33" i="1"/>
  <c r="F34" i="2"/>
  <c r="BC55" i="1"/>
  <c r="BC54" i="1"/>
  <c r="AY54" i="1"/>
  <c r="R464" i="2" l="1"/>
  <c r="T567" i="2"/>
  <c r="T464" i="2"/>
  <c r="P567" i="2"/>
  <c r="P464" i="2"/>
  <c r="P95" i="2"/>
  <c r="AU55" i="1"/>
  <c r="AU54" i="1" s="1"/>
  <c r="R95" i="2"/>
  <c r="BK96" i="2"/>
  <c r="J96" i="2"/>
  <c r="J56" i="2"/>
  <c r="T96" i="2"/>
  <c r="T95" i="2"/>
  <c r="BK464" i="2"/>
  <c r="J464" i="2"/>
  <c r="J66" i="2"/>
  <c r="J97" i="2"/>
  <c r="J57" i="2"/>
  <c r="BK567" i="2"/>
  <c r="J567" i="2"/>
  <c r="J73" i="2"/>
  <c r="AX54" i="1"/>
  <c r="J31" i="2"/>
  <c r="AV55" i="1" s="1"/>
  <c r="AT55" i="1" s="1"/>
  <c r="W32" i="1"/>
  <c r="AW54" i="1"/>
  <c r="AK30" i="1"/>
  <c r="F31" i="2"/>
  <c r="AZ55" i="1" s="1"/>
  <c r="AZ54" i="1" s="1"/>
  <c r="AV54" i="1" s="1"/>
  <c r="AK29" i="1" s="1"/>
  <c r="BK95" i="2" l="1"/>
  <c r="J95" i="2"/>
  <c r="J55" i="2" s="1"/>
  <c r="AT54" i="1"/>
  <c r="W29" i="1"/>
  <c r="J28" i="2" l="1"/>
  <c r="AG55" i="1"/>
  <c r="AG54" i="1"/>
  <c r="AK26" i="1"/>
  <c r="AK35" i="1"/>
  <c r="J37" i="2" l="1"/>
  <c r="AN55" i="1"/>
  <c r="AN54" i="1"/>
</calcChain>
</file>

<file path=xl/sharedStrings.xml><?xml version="1.0" encoding="utf-8"?>
<sst xmlns="http://schemas.openxmlformats.org/spreadsheetml/2006/main" count="5482" uniqueCount="1207">
  <si>
    <t>Export Komplet</t>
  </si>
  <si>
    <t>VZ</t>
  </si>
  <si>
    <t>2.0</t>
  </si>
  <si>
    <t>ZAMOK</t>
  </si>
  <si>
    <t>False</t>
  </si>
  <si>
    <t>{9d56ae39-34df-480c-bcd5-9e6f0270fe9d}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</si>
  <si>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</si>
  <si>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</si>
  <si>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</si>
  <si>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</si>
  <si>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</si>
  <si>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</si>
  <si>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</si>
  <si>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</si>
  <si>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25-020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</si>
  <si>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</si>
  <si>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</si>
  <si>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Vstupní brána ZŠ Za Chlumem v Bílině</t>
  </si>
  <si>
    <t>KSO:</t>
  </si>
  <si>
    <t/>
  </si>
  <si>
    <t>CC-CZ:</t>
  </si>
  <si>
    <t>Místo:</t>
  </si>
  <si>
    <t>Bílina, ul.Sídliště Za Chlumem 824</t>
  </si>
  <si>
    <t>Datum:</t>
  </si>
  <si>
    <t>8. 4. 2025</t>
  </si>
  <si>
    <t>Zadavatel:</t>
  </si>
  <si>
    <t>IČ:</t>
  </si>
  <si>
    <t>00266230</t>
  </si>
  <si>
    <t>Město Bílina</t>
  </si>
  <si>
    <t>DIČ:</t>
  </si>
  <si>
    <t>Účastník:</t>
  </si>
  <si>
    <t>Vyplň údaj</t>
  </si>
  <si>
    <t>Projektant:</t>
  </si>
  <si>
    <t>68051956</t>
  </si>
  <si>
    <t>Ing. arch P.Brožek ,BRAK architects</t>
  </si>
  <si>
    <t>True</t>
  </si>
  <si>
    <t>Zpracovatel:</t>
  </si>
  <si>
    <t>17707561</t>
  </si>
  <si>
    <t>B.Hudová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</si>
  <si>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</si>
  <si>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</si>
  <si>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</si>
  <si>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</si>
  <si>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</si>
  <si>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</si>
  <si>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</si>
  <si>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</si>
  <si>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</si>
  <si>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</si>
  <si>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</si>
  <si>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</si>
  <si>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</si>
  <si>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</si>
  <si>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</si>
  <si>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</si>
  <si>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</si>
  <si>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</si>
  <si>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</si>
  <si>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</si>
  <si>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</si>
  <si>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</si>
  <si>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</si>
  <si>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</si>
  <si>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</si>
  <si>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</si>
  <si>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</si>
  <si>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</si>
  <si>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</si>
  <si>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</si>
  <si>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</si>
  <si>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</si>
  <si>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</si>
  <si>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</si>
  <si>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</si>
  <si>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</si>
  <si>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</si>
  <si>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</si>
  <si>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</si>
  <si>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</si>
  <si>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</si>
  <si>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</si>
  <si>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</si>
  <si>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</si>
  <si>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</si>
  <si>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</si>
  <si>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</si>
  <si>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</si>
  <si>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</si>
  <si>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</si>
  <si>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</si>
  <si>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</si>
  <si>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</si>
  <si>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</si>
  <si>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</si>
  <si>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</si>
  <si>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</si>
  <si>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</si>
  <si>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</si>
  <si>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</si>
  <si>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</si>
  <si>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</si>
  <si>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</si>
  <si>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</si>
  <si>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</si>
  <si>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</si>
  <si>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</si>
  <si>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</si>
  <si>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</si>
  <si>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</si>
  <si>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</si>
  <si>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</si>
  <si>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</si>
  <si>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</si>
  <si>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</si>
  <si>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</si>
  <si>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</si>
  <si>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</si>
  <si>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</si>
  <si>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</si>
  <si>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</si>
  <si>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</si>
  <si>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</si>
  <si>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</si>
  <si>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</si>
  <si>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</si>
  <si>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</si>
  <si>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</si>
  <si>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</si>
  <si>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</si>
  <si>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</si>
  <si>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</si>
  <si>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01</t>
  </si>
  <si>
    <t>4</t>
  </si>
  <si>
    <t>630292281</t>
  </si>
  <si>
    <t>Online PSC</t>
  </si>
  <si>
    <t>https://podminky.urs.cz/item/CS_URS_2025_01/113106123</t>
  </si>
  <si>
    <t>VV</t>
  </si>
  <si>
    <t>47,5+2,7+31,4+48,8+49,3</t>
  </si>
  <si>
    <t>"obrazce" 20,0</t>
  </si>
  <si>
    <t>Součet</t>
  </si>
  <si>
    <t>113107113</t>
  </si>
  <si>
    <t>Odstranění podkladů nebo krytů ručně s přemístěním hmot na skládku na vzdálenost do 3 m nebo s naložením na dopravní prostředek z kameniva těženého, o tl. vrstvy přes 200 do 300 mm</t>
  </si>
  <si>
    <t>659703708</t>
  </si>
  <si>
    <t>https://podminky.urs.cz/item/CS_URS_2025_01/113107113</t>
  </si>
  <si>
    <t>3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</si>
  <si>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</si>
  <si>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</si>
  <si>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</si>
  <si>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-304116302</t>
  </si>
  <si>
    <t>https://podminky.urs.cz/item/CS_URS_2025_01/113202111</t>
  </si>
  <si>
    <t>43,2</t>
  </si>
  <si>
    <t>121151105</t>
  </si>
  <si>
    <t>Sejmutí ornice strojně při souvislé ploše do 100 m2, tl. vrstvy přes 250 do 300 mm</t>
  </si>
  <si>
    <t>-1635643837</t>
  </si>
  <si>
    <t>https://podminky.urs.cz/item/CS_URS_2025_01/121151105</t>
  </si>
  <si>
    <t>5</t>
  </si>
  <si>
    <t>131251103</t>
  </si>
  <si>
    <t>Hloubení nezapažených jam a zářezů strojně s urovnáním dna do předepsaného profilu a spádu v hornině třídy těžitelnosti I skupiny 3 přes 50 do 100 m3</t>
  </si>
  <si>
    <t>m3</t>
  </si>
  <si>
    <t>-682449310</t>
  </si>
  <si>
    <t>https://podminky.urs.cz/item/CS_URS_2025_01/131251103</t>
  </si>
  <si>
    <t>"trávník" (14,98+50,6)*0,3</t>
  </si>
  <si>
    <t>"dlažba"  (38,2+11,4+2,7+3,8)*0,4</t>
  </si>
  <si>
    <t>"pat1" (1,5+0,2)*(1,5+0,2)*0,9*10</t>
  </si>
  <si>
    <t>"pat2" (1,2+0,2)*(1,2+0,2)*0,9</t>
  </si>
  <si>
    <t>"doplnění plotu" 0,5*0,5*0,8</t>
  </si>
  <si>
    <t>6</t>
  </si>
  <si>
    <t>132251251</t>
  </si>
  <si>
    <t>Hloubení nezapažených rýh šířky přes 800 do 2 000 mm strojně s urovnáním dna do předepsaného profilu a spádu v hornině třídy těžitelnosti I skupiny 3 do 20 m3</t>
  </si>
  <si>
    <t>-2145868340</t>
  </si>
  <si>
    <t>https://podminky.urs.cz/item/CS_URS_2025_01/132251251</t>
  </si>
  <si>
    <t>"P1" (1,0+0,2)*(2,755+0,2)*1,1</t>
  </si>
  <si>
    <t>"P2" (1,0+0,2)*(3,9+0,2)*1,1</t>
  </si>
  <si>
    <t>"P3" (1,0+0,2)*(2,0+0,2)*1,1</t>
  </si>
  <si>
    <t>7</t>
  </si>
  <si>
    <t>132254101</t>
  </si>
  <si>
    <t>Hloubení zapažených rýh šířky do 800 mm strojně s urovnáním dna do předepsaného profilu a spádu v hornině třídy těžitelnosti I skupiny 3 do 20 m3</t>
  </si>
  <si>
    <t>-1194726758</t>
  </si>
  <si>
    <t>https://podminky.urs.cz/item/CS_URS_2025_01/132254101</t>
  </si>
  <si>
    <t>"kanalizace" 0,4*0,9*5,0</t>
  </si>
  <si>
    <t>8</t>
  </si>
  <si>
    <t>139001101</t>
  </si>
  <si>
    <t>Příplatek k cenám hloubených vykopávek za ztížení vykopávky v blízkosti podzemního vedení nebo výbušnin pro jakoukoliv třídu horniny</t>
  </si>
  <si>
    <t>-1866653358</t>
  </si>
  <si>
    <t>https://podminky.urs.cz/item/CS_URS_2025_01/139001101</t>
  </si>
  <si>
    <t>9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</si>
  <si>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</si>
  <si>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</si>
  <si>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-1460345805</t>
  </si>
  <si>
    <t>https://podminky.urs.cz/item/CS_URS_2025_01/162251102</t>
  </si>
  <si>
    <t>"štěrk na deponii" 39,4*0,3</t>
  </si>
  <si>
    <t>10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</si>
  <si>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</si>
  <si>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</si>
  <si>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1949829648</t>
  </si>
  <si>
    <t>https://podminky.urs.cz/item/CS_URS_2025_01/162751117</t>
  </si>
  <si>
    <t>"dovoz ornice" 67,8*0,3</t>
  </si>
  <si>
    <t>"odvoz zeminy" 70,088+12,217+1,8-26,232</t>
  </si>
  <si>
    <t>11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</si>
  <si>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</si>
  <si>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</si>
  <si>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-1783258544</t>
  </si>
  <si>
    <t>https://podminky.urs.cz/item/CS_URS_2025_01/162751119</t>
  </si>
  <si>
    <t>78,213*18 'Přepočtené koeficientem množství</t>
  </si>
  <si>
    <t>167151101</t>
  </si>
  <si>
    <t>Nakládání, skládání a překládání neulehlého výkopku nebo sypaniny strojně nakládání, množství do 100 m3, z horniny třídy těžitelnosti I, skupiny 1 až 3</t>
  </si>
  <si>
    <t>239362552</t>
  </si>
  <si>
    <t>https://podminky.urs.cz/item/CS_URS_2025_01/167151101</t>
  </si>
  <si>
    <t>13</t>
  </si>
  <si>
    <t>171201231</t>
  </si>
  <si>
    <t>Poplatek za uložení stavebního odpadu na recyklační skládce (skládkovné) zeminy a kamení zatříděného do Katalogu odpadů pod kódem 17 05 04</t>
  </si>
  <si>
    <t>t</t>
  </si>
  <si>
    <t>-1154351021</t>
  </si>
  <si>
    <t>https://podminky.urs.cz/item/CS_URS_2025_01/171201231</t>
  </si>
  <si>
    <t>57,873*1,7 'Přepočtené koeficientem množství</t>
  </si>
  <si>
    <t>14</t>
  </si>
  <si>
    <t>171251201</t>
  </si>
  <si>
    <t>Uložení sypaniny na skládky nebo meziskládky bez hutnění s upravením uložené sypaniny do předepsaného tvaru</t>
  </si>
  <si>
    <t>1567910229</t>
  </si>
  <si>
    <t>https://podminky.urs.cz/item/CS_URS_2025_01/171251201</t>
  </si>
  <si>
    <t>15</t>
  </si>
  <si>
    <t>174151101</t>
  </si>
  <si>
    <t>Zásyp sypaninou z jakékoliv horniny strojně s uložením výkopku ve vrstvách se zhutněním jam, šachet, rýh nebo kolem objektů v těchto vykopávkách</t>
  </si>
  <si>
    <t>-1339497036</t>
  </si>
  <si>
    <t>https://podminky.urs.cz/item/CS_URS_2025_01/174151101</t>
  </si>
  <si>
    <t>"pro zpětný zásyp použito 30% objemu" (70,088+12,217+1,8)*0,3</t>
  </si>
  <si>
    <t>"kanalizace" 0,4*0,5*5,0</t>
  </si>
  <si>
    <t>16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</si>
  <si>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</si>
  <si>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</si>
  <si>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-554562059</t>
  </si>
  <si>
    <t>https://podminky.urs.cz/item/CS_URS_2025_01/175151101</t>
  </si>
  <si>
    <t>"kanalizace" 0,4*0,2*5,0</t>
  </si>
  <si>
    <t>17</t>
  </si>
  <si>
    <t>M</t>
  </si>
  <si>
    <t>58337308</t>
  </si>
  <si>
    <t>štěrkopísek frakce 0/2</t>
  </si>
  <si>
    <t>-2099962423</t>
  </si>
  <si>
    <t>0,4*2 'Přepočtené koeficientem množství</t>
  </si>
  <si>
    <t>18</t>
  </si>
  <si>
    <t>181351105</t>
  </si>
  <si>
    <t>Rozprostření a urovnání ornice v rovině nebo ve svahu sklonu do 1:5 strojně při souvislé ploše přes 100 do 500 m2, tl. vrstvy přes 250 do 300 mm</t>
  </si>
  <si>
    <t>121563749</t>
  </si>
  <si>
    <t>https://podminky.urs.cz/item/CS_URS_2025_01/181351105</t>
  </si>
  <si>
    <t>67,8+42,0</t>
  </si>
  <si>
    <t>19</t>
  </si>
  <si>
    <t>181411131</t>
  </si>
  <si>
    <t>Založení trávníku na půdě předem připravené plochy do 1000 m2 výsevem včetně utažení parkového v rovině nebo na svahu do 1:5</t>
  </si>
  <si>
    <t>264181457</t>
  </si>
  <si>
    <t>https://podminky.urs.cz/item/CS_URS_2025_01/181411131</t>
  </si>
  <si>
    <t>20</t>
  </si>
  <si>
    <t>00572410</t>
  </si>
  <si>
    <t>osivo směs travní parková</t>
  </si>
  <si>
    <t>kg</t>
  </si>
  <si>
    <t>-1084013960</t>
  </si>
  <si>
    <t>109,8*0,02 'Přepočtené koeficientem množství</t>
  </si>
  <si>
    <t>181951112</t>
  </si>
  <si>
    <t>Úprava pláně vyrovnáním výškových rozdílů strojně v hornině třídy těžitelnosti I, skupiny 1 až 3 se zhutněním</t>
  </si>
  <si>
    <t>726682706</t>
  </si>
  <si>
    <t>https://podminky.urs.cz/item/CS_URS_2025_01/181951112</t>
  </si>
  <si>
    <t>"kanalizace" 0,4*5,0</t>
  </si>
  <si>
    <t>"dlažba-nové" 11,4+3,7+38,2</t>
  </si>
  <si>
    <t>"dlažba-původní" 82,8+47,5+2,7</t>
  </si>
  <si>
    <t>"pat1" (1,5+0,2)*(1,5+0,2)*0,1*10</t>
  </si>
  <si>
    <t>"pat2" (1,2+0,2)*(1,2+0,2)*0,1</t>
  </si>
  <si>
    <t>"P1" (1,0+0,2)*(2,755+0,2)*0,1</t>
  </si>
  <si>
    <t>"P2" (1,0+0,2)*(3,9+0,2)*0,1</t>
  </si>
  <si>
    <t>"P3" (1,0+0,2)*(2,0+0,2)*0,1</t>
  </si>
  <si>
    <t>22</t>
  </si>
  <si>
    <t>184818232</t>
  </si>
  <si>
    <t>Ochrana kmene bedněním před poškozením stavebním provozem zřízení včetně odstranění výšky bednění do 2 m průměru kmene přes 300 do 500 mm</t>
  </si>
  <si>
    <t>kus</t>
  </si>
  <si>
    <t>-1947603356</t>
  </si>
  <si>
    <t>https://podminky.urs.cz/item/CS_URS_2025_01/184818232</t>
  </si>
  <si>
    <t>23</t>
  </si>
  <si>
    <t>185803111</t>
  </si>
  <si>
    <t>Ošetření trávníku jednorázové v rovině nebo na svahu do 1:5</t>
  </si>
  <si>
    <t>620055602</t>
  </si>
  <si>
    <t>https://podminky.urs.cz/item/CS_URS_2025_01/185803111</t>
  </si>
  <si>
    <t>24</t>
  </si>
  <si>
    <t>185804312</t>
  </si>
  <si>
    <t>Zalití rostlin vodou plochy záhonů jednotlivě přes 20 m2</t>
  </si>
  <si>
    <t>-764477633</t>
  </si>
  <si>
    <t>https://podminky.urs.cz/item/CS_URS_2025_01/185804312</t>
  </si>
  <si>
    <t>109,8*0,015 'Přepočtené koeficientem množství</t>
  </si>
  <si>
    <t>Zakládání</t>
  </si>
  <si>
    <t>25</t>
  </si>
  <si>
    <t>213221102</t>
  </si>
  <si>
    <t>Ochranná vrstva na základové spáře tl. do 150 mm z prostého betonu bez zvláštních nároků na prostředí tř. C 16/20</t>
  </si>
  <si>
    <t>583619629</t>
  </si>
  <si>
    <t>https://podminky.urs.cz/item/CS_URS_2025_01/213221102</t>
  </si>
  <si>
    <t>26</t>
  </si>
  <si>
    <t>270001112</t>
  </si>
  <si>
    <t>Vytvoření prostupů v základových konstrukcích z monolitického betonu nebo železobetonu osazením trub, prefabrikovaných dílců, dutinových tvarovek, apod., do bednění vnější průřezové plochy přes 0,02 do 0,05 m2, tloušťky zdi přes 0,5 do 1,0 m</t>
  </si>
  <si>
    <t>742091520</t>
  </si>
  <si>
    <t>https://podminky.urs.cz/item/CS_URS_2025_01/270001112</t>
  </si>
  <si>
    <t>27</t>
  </si>
  <si>
    <t>28611137</t>
  </si>
  <si>
    <t>trubka kanalizační PVC DN 200x2000mm SN4</t>
  </si>
  <si>
    <t>-1471006361</t>
  </si>
  <si>
    <t>28</t>
  </si>
  <si>
    <t>27154R</t>
  </si>
  <si>
    <t>Zlepšení únosnosti podkladu - dle potřeby na základě zkoušky</t>
  </si>
  <si>
    <t>-459754600</t>
  </si>
  <si>
    <t>"přístřešek" 1,5*1,5*10</t>
  </si>
  <si>
    <t>"patka" 1,2*1,2</t>
  </si>
  <si>
    <t>"P1" 1,0*2,755</t>
  </si>
  <si>
    <t>"P2" 1,0*3,9</t>
  </si>
  <si>
    <t>"P3" 1,0*2,0</t>
  </si>
  <si>
    <t>29</t>
  </si>
  <si>
    <t>274322511</t>
  </si>
  <si>
    <t>Základy z betonu železového (bez výztuže) pasy z betonu se zvýšenými nároky na prostředí tř. C 25/30</t>
  </si>
  <si>
    <t>2110049119</t>
  </si>
  <si>
    <t>https://podminky.urs.cz/item/CS_URS_2025_01/274322511</t>
  </si>
  <si>
    <t>"P1" 1,0*2,755*1,0</t>
  </si>
  <si>
    <t>"P2" 1,0*3,9*1,0</t>
  </si>
  <si>
    <t>"P3" 1,0*2,0*1,0</t>
  </si>
  <si>
    <t>30</t>
  </si>
  <si>
    <t>274351121</t>
  </si>
  <si>
    <t>Bednění základů pasů rovné zřízení</t>
  </si>
  <si>
    <t>-1415802842</t>
  </si>
  <si>
    <t>https://podminky.urs.cz/item/CS_URS_2025_01/274351121</t>
  </si>
  <si>
    <t>"P1" (1,0+2,755+1,0+2,755)*1,0</t>
  </si>
  <si>
    <t>"P2" (1,0+3,9+1,0+3,9)*1,0</t>
  </si>
  <si>
    <t>"P3" (1,0+2,0+1,0+2,0)*1,0</t>
  </si>
  <si>
    <t>31</t>
  </si>
  <si>
    <t>274351122</t>
  </si>
  <si>
    <t>Bednění základů pasů rovné odstranění</t>
  </si>
  <si>
    <t>-1670148421</t>
  </si>
  <si>
    <t>https://podminky.urs.cz/item/CS_URS_2025_01/274351122</t>
  </si>
  <si>
    <t>32</t>
  </si>
  <si>
    <t>275322511</t>
  </si>
  <si>
    <t>Základy z betonu železového (bez výztuže) patky z betonu se zvýšenými nároky na prostředí tř. C 25/30</t>
  </si>
  <si>
    <t>-807333813</t>
  </si>
  <si>
    <t>https://podminky.urs.cz/item/CS_URS_2025_01/275322511</t>
  </si>
  <si>
    <t>"pat1" 1,5*1,5*0,9*10</t>
  </si>
  <si>
    <t>"pat2" 1,2*1,2*0,9</t>
  </si>
  <si>
    <t>33</t>
  </si>
  <si>
    <t>275351121</t>
  </si>
  <si>
    <t>Bednění základů patek zřízení</t>
  </si>
  <si>
    <t>-1985257646</t>
  </si>
  <si>
    <t>https://podminky.urs.cz/item/CS_URS_2025_01/275351121</t>
  </si>
  <si>
    <t>"pat1" (1,5+1,5+1,5+1,5)*0,9*10</t>
  </si>
  <si>
    <t>"pat2" (1,2+1,2+1,2+1,2)*0,9</t>
  </si>
  <si>
    <t>34</t>
  </si>
  <si>
    <t>275351122</t>
  </si>
  <si>
    <t>Bednění základů patek odstranění</t>
  </si>
  <si>
    <t>122170509</t>
  </si>
  <si>
    <t>https://podminky.urs.cz/item/CS_URS_2025_01/275351122</t>
  </si>
  <si>
    <t>35</t>
  </si>
  <si>
    <t>275361821</t>
  </si>
  <si>
    <t>Výztuž základů patek z betonářské oceli 10 505 (R)</t>
  </si>
  <si>
    <t>-1307738753</t>
  </si>
  <si>
    <t>https://podminky.urs.cz/item/CS_URS_2025_01/275361821</t>
  </si>
  <si>
    <t>"dle PD" 1,5256</t>
  </si>
  <si>
    <t>36</t>
  </si>
  <si>
    <t>278311213</t>
  </si>
  <si>
    <t>Zálivka kotevních otvorů z cementové zálivkové malty do 0,25 m3</t>
  </si>
  <si>
    <t>-626587964</t>
  </si>
  <si>
    <t>https://podminky.urs.cz/item/CS_URS_2025_01/278311213</t>
  </si>
  <si>
    <t>"plot" 7*0,28*0,28*0,015</t>
  </si>
  <si>
    <t>0,28*0,24*0,015</t>
  </si>
  <si>
    <t>"přístřešek" 10*0,4*0,4*0,015</t>
  </si>
  <si>
    <t>37</t>
  </si>
  <si>
    <t>291211R</t>
  </si>
  <si>
    <t xml:space="preserve">Provizorní příjezdová cesta , vč.uvedení povrchu do původního stavu </t>
  </si>
  <si>
    <t>-1561453252</t>
  </si>
  <si>
    <t>"dočasná příjezdová cesta" 4,0*12,0</t>
  </si>
  <si>
    <t>Svislé a kompletní konstrukce</t>
  </si>
  <si>
    <t>38</t>
  </si>
  <si>
    <t>338171113</t>
  </si>
  <si>
    <t>Montáž sloupků a vzpěr plotových ocelových trubkových nebo profilovaných výšky do 2 m se zabetonováním do připravených jamek</t>
  </si>
  <si>
    <t>1297449278</t>
  </si>
  <si>
    <t>https://podminky.urs.cz/item/CS_URS_2025_01/338171113</t>
  </si>
  <si>
    <t>39</t>
  </si>
  <si>
    <t>55342172R</t>
  </si>
  <si>
    <t>plotový sloupek s patkou pro svařované panely profilovaný čtvercový 60x60mm dl 1,5-2,0m povrchová úprava Pz a komaxit</t>
  </si>
  <si>
    <t>-1427107028</t>
  </si>
  <si>
    <t>40</t>
  </si>
  <si>
    <t>338171125</t>
  </si>
  <si>
    <t>Montáž sloupků a vzpěr plotových ocelových trubkových nebo profilovaných výšky přes 2 do 2,6 m ukotvením k pevnému podkladu</t>
  </si>
  <si>
    <t>-2020878809</t>
  </si>
  <si>
    <t>https://podminky.urs.cz/item/CS_URS_2025_01/338171125</t>
  </si>
  <si>
    <t>3+5</t>
  </si>
  <si>
    <t>41</t>
  </si>
  <si>
    <t>14550301</t>
  </si>
  <si>
    <t>profil ocelový svařovaný jakost S235 průřez čtvercový 100x100x5mm</t>
  </si>
  <si>
    <t>-961788528</t>
  </si>
  <si>
    <t>8*2,4*14,48*0,001</t>
  </si>
  <si>
    <t>42</t>
  </si>
  <si>
    <t>348101240</t>
  </si>
  <si>
    <t>Osazení vrat nebo vrátek k oplocení na sloupky ocelové, plochy jednotlivě přes 6 do 8 m2</t>
  </si>
  <si>
    <t>-740691202</t>
  </si>
  <si>
    <t>https://podminky.urs.cz/item/CS_URS_2025_01/348101240</t>
  </si>
  <si>
    <t>43</t>
  </si>
  <si>
    <t>15945000</t>
  </si>
  <si>
    <t xml:space="preserve">pole plotové - tahokov </t>
  </si>
  <si>
    <t>494491339</t>
  </si>
  <si>
    <t>"PV3,PV4" 14,87</t>
  </si>
  <si>
    <t>44</t>
  </si>
  <si>
    <t>14550248</t>
  </si>
  <si>
    <t>profil ocelový svařovaný jakost S235 průřez čtvercový 50x50x4mm</t>
  </si>
  <si>
    <t>-1080756495</t>
  </si>
  <si>
    <t>"PV3,PV4" (8,96+6,46+2+6,58+8,96+2)*5,3*0,001</t>
  </si>
  <si>
    <t>45</t>
  </si>
  <si>
    <t>15614109</t>
  </si>
  <si>
    <t>drát kruhový Pz měkký ČSN 42 6403 jakost 11 343 D 10,0mm</t>
  </si>
  <si>
    <t>1090598127</t>
  </si>
  <si>
    <t>"PV3,PV4" 10,699*0,617</t>
  </si>
  <si>
    <t>46</t>
  </si>
  <si>
    <t>13021202</t>
  </si>
  <si>
    <t>matice napínací DIN 1480 ocelová pozinkovaná M10</t>
  </si>
  <si>
    <t>-268287873</t>
  </si>
  <si>
    <t>47</t>
  </si>
  <si>
    <t>5493306R</t>
  </si>
  <si>
    <t xml:space="preserve">závěs vratový stavitelný </t>
  </si>
  <si>
    <t>-1448453888</t>
  </si>
  <si>
    <t>48</t>
  </si>
  <si>
    <t>5492580R</t>
  </si>
  <si>
    <t xml:space="preserve">zámek vratový </t>
  </si>
  <si>
    <t>-91366347</t>
  </si>
  <si>
    <t>49</t>
  </si>
  <si>
    <t>54914136R</t>
  </si>
  <si>
    <t>kování panikové madlo/klika - nerez</t>
  </si>
  <si>
    <t>-147675346</t>
  </si>
  <si>
    <t>50</t>
  </si>
  <si>
    <t>54916340R</t>
  </si>
  <si>
    <t>zástrč vratová páková - nerez</t>
  </si>
  <si>
    <t>ks</t>
  </si>
  <si>
    <t>-69712128</t>
  </si>
  <si>
    <t>51</t>
  </si>
  <si>
    <t>348171146</t>
  </si>
  <si>
    <t>Montáž oplocení z dílců kovových panelových svařovaných, na ocelové profilované sloupky, výšky přes 1,5 do 2,0 m</t>
  </si>
  <si>
    <t>-910119411</t>
  </si>
  <si>
    <t>https://podminky.urs.cz/item/CS_URS_2025_01/348171146</t>
  </si>
  <si>
    <t>"doplnění původního plotu" 3,6</t>
  </si>
  <si>
    <t>52</t>
  </si>
  <si>
    <t>55342412</t>
  </si>
  <si>
    <t>plotový panel svařovaný v 1,5-2,0m š do 2,5m průměru drátu 5mm oka 55x200mm s horizontálním prolisem povrchová úprava PZ komaxit</t>
  </si>
  <si>
    <t>-1246393654</t>
  </si>
  <si>
    <t>53</t>
  </si>
  <si>
    <t>348171149</t>
  </si>
  <si>
    <t>Montáž oplocení z dílců kovových panelových svařovaných, na ocelové profilované sloupky, výšky přes 2,0 do 2,5 m</t>
  </si>
  <si>
    <t>2058659817</t>
  </si>
  <si>
    <t>https://podminky.urs.cz/item/CS_URS_2025_01/348171149</t>
  </si>
  <si>
    <t>"PV1,PV2" 3,53*2</t>
  </si>
  <si>
    <t>"PV5" 2,12</t>
  </si>
  <si>
    <t>"PV6" 2,05</t>
  </si>
  <si>
    <t>"PV7,PV8,PV9" 4,22*3</t>
  </si>
  <si>
    <t>"PV10" 1,345</t>
  </si>
  <si>
    <t>"PV11,PV12" 1,3*2</t>
  </si>
  <si>
    <t>"PV13" 2,7</t>
  </si>
  <si>
    <t>"PV14" 1,1+0,15</t>
  </si>
  <si>
    <t>54</t>
  </si>
  <si>
    <t>-2021130056</t>
  </si>
  <si>
    <t>"PV1,PV2" 14,83</t>
  </si>
  <si>
    <t>"PV5,PV6" 9,43</t>
  </si>
  <si>
    <t>"PV7,PV8,PV9" 26,59</t>
  </si>
  <si>
    <t>"PV10-PV14" 17,53</t>
  </si>
  <si>
    <t>55</t>
  </si>
  <si>
    <t>-1215667334</t>
  </si>
  <si>
    <t>"PV1,PV2" (11,26+11,26+1,1+2+2+2+2)*5,3*0,001</t>
  </si>
  <si>
    <t>"PV5,PV6" (8,48+2+2+8,62)*5,3*0,001</t>
  </si>
  <si>
    <t>"PV7,PV8,PV9" (4,12+4,12+4,12+7*2+4,12+4,12+4,12+2+2+12,64+12,64+12,64)*5,3*0,001</t>
  </si>
  <si>
    <t>"PV10-PV14" (2+4,59+6,98+6,58+6,98+6,98+9,78)*5,3*0,001</t>
  </si>
  <si>
    <t>56</t>
  </si>
  <si>
    <t>-481919762</t>
  </si>
  <si>
    <t>"PV1,PV2" 10,7*0,617</t>
  </si>
  <si>
    <t>"PV5,PV6" 8,97*0,617</t>
  </si>
  <si>
    <t>"PV7,PV8,PV9" 17,06*0,617</t>
  </si>
  <si>
    <t>"PV10-PV14" 4,7*0,617</t>
  </si>
  <si>
    <t>57</t>
  </si>
  <si>
    <t>1488093573</t>
  </si>
  <si>
    <t>58</t>
  </si>
  <si>
    <t>451573111</t>
  </si>
  <si>
    <t>Lože pod potrubí, stoky a drobné objekty v otevřeném výkopu z písku a štěrkopísku do 63 mm</t>
  </si>
  <si>
    <t>285523235</t>
  </si>
  <si>
    <t>https://podminky.urs.cz/item/CS_URS_2025_01/451573111</t>
  </si>
  <si>
    <t>Komunikace pozemní</t>
  </si>
  <si>
    <t>59</t>
  </si>
  <si>
    <t>564681011</t>
  </si>
  <si>
    <t>Podklad z kameniva hrubého drceného vel. 63-125 mm, s rozprostřením a zhutněním plochy jednotlivě do 100 m2, po zhutnění tl. 300 mm</t>
  </si>
  <si>
    <t>230978280</t>
  </si>
  <si>
    <t>https://podminky.urs.cz/item/CS_URS_2025_01/564681011</t>
  </si>
  <si>
    <t>"nová" 11,4+3,7+38,2</t>
  </si>
  <si>
    <t>60</t>
  </si>
  <si>
    <t>564681111R</t>
  </si>
  <si>
    <t>Podklad z kameniva hrubého drceného vel. 63-125 mm, s rozprostřením a zhutněním plochy přes 100 m2, po zhutnění tl. 300 mm - materiál z deponie</t>
  </si>
  <si>
    <t>1719091311</t>
  </si>
  <si>
    <t>"původní" 82,8+47,5+2,7</t>
  </si>
  <si>
    <t>61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</si>
  <si>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</si>
  <si>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</si>
  <si>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30698738</t>
  </si>
  <si>
    <t>https://podminky.urs.cz/item/CS_URS_2025_01/596211210</t>
  </si>
  <si>
    <t>62</t>
  </si>
  <si>
    <t>596211212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</si>
  <si>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100 do 300 m2</t>
  </si>
  <si>
    <t>-1148644982</t>
  </si>
  <si>
    <t>https://podminky.urs.cz/item/CS_URS_2025_01/596211212</t>
  </si>
  <si>
    <t>"nové" 11,4+3,7+38,2</t>
  </si>
  <si>
    <t>63</t>
  </si>
  <si>
    <t>59245020</t>
  </si>
  <si>
    <t>dlažba skladebná betonová 200x100mm tl 80mm přírodní</t>
  </si>
  <si>
    <t>-1011764666</t>
  </si>
  <si>
    <t>"výměna poškozených" 30,0</t>
  </si>
  <si>
    <t>30*1,03 'Přepočtené koeficientem množství</t>
  </si>
  <si>
    <t>64</t>
  </si>
  <si>
    <t>59245005</t>
  </si>
  <si>
    <t>dlažba skladebná betonová 200x100mm tl 80mm barevná</t>
  </si>
  <si>
    <t>409613272</t>
  </si>
  <si>
    <t>53,3*1,03 'Přepočtené koeficientem množství</t>
  </si>
  <si>
    <t>65</t>
  </si>
  <si>
    <t>596841120R</t>
  </si>
  <si>
    <t>Kladení dlažby z betonových nebo kameninových dlaždic komunikací pro pěší s vyplněním spár a se smetením přebytečného materiálu na vzdálenost do 3 m s ložem z cementové malty tl. do 140 mm velikosti dlaždic do 0,09 m2 (bez zámku), pro plochy do 50 m2</t>
  </si>
  <si>
    <t>-105807358</t>
  </si>
  <si>
    <t>"pod plot" 8,4*0,2</t>
  </si>
  <si>
    <t>66</t>
  </si>
  <si>
    <t>59245021</t>
  </si>
  <si>
    <t>dlažba skladebná betonová 300x200mm tl 60mm přírodní</t>
  </si>
  <si>
    <t>712995584</t>
  </si>
  <si>
    <t>1,68*1,03 'Přepočtené koeficientem množství</t>
  </si>
  <si>
    <t>Úpravy povrchů, podlahy a osazování výplní</t>
  </si>
  <si>
    <t>67</t>
  </si>
  <si>
    <t>619996117R</t>
  </si>
  <si>
    <t>Ochrana dlažby před poničením a znečištěním pojezdem stavební technikou</t>
  </si>
  <si>
    <t>1470010808</t>
  </si>
  <si>
    <t>P</t>
  </si>
  <si>
    <t>Poznámka k položce:_x000D_
příjezdová cesta - zakrytí zámkové dlažby</t>
  </si>
  <si>
    <t>"stávající dlažba" 15,0*30,0</t>
  </si>
  <si>
    <t>110,0</t>
  </si>
  <si>
    <t>68</t>
  </si>
  <si>
    <t>628613611R</t>
  </si>
  <si>
    <t>Žárové zinkování ponorem dílů ocelových konstrukcí hmotnosti dílců do 100 kg</t>
  </si>
  <si>
    <t>-1449008363</t>
  </si>
  <si>
    <t>"plotové sloupky" 8*2,4*14,48</t>
  </si>
  <si>
    <t>"plotová výplň" (68,38+14,87)*9,44</t>
  </si>
  <si>
    <t>"rámy plotových výplní" (940,0+185,0)</t>
  </si>
  <si>
    <t>"táhla" 25,562+6,601</t>
  </si>
  <si>
    <t>Vedení trubní dálková a přípojná</t>
  </si>
  <si>
    <t>69</t>
  </si>
  <si>
    <t>810391811</t>
  </si>
  <si>
    <t>Bourání stávajícího potrubí z betonu v otevřeném výkopu DN přes 200 do 400</t>
  </si>
  <si>
    <t>-2074720795</t>
  </si>
  <si>
    <t>https://podminky.urs.cz/item/CS_URS_2025_01/810391811</t>
  </si>
  <si>
    <t>70</t>
  </si>
  <si>
    <t>871373120</t>
  </si>
  <si>
    <t>Montáž kanalizačního potrubí z tvrdého PVC-U hladkého plnostěnného tuhost SN 4 DN 315</t>
  </si>
  <si>
    <t>1186542991</t>
  </si>
  <si>
    <t>https://podminky.urs.cz/item/CS_URS_2025_01/871373120</t>
  </si>
  <si>
    <t>71</t>
  </si>
  <si>
    <t>28611143</t>
  </si>
  <si>
    <t>trubka kanalizační PVC DN 315x1000mm SN4</t>
  </si>
  <si>
    <t>162829690</t>
  </si>
  <si>
    <t>5*1,03 'Přepočtené koeficientem množství</t>
  </si>
  <si>
    <t>72</t>
  </si>
  <si>
    <t>87-R01</t>
  </si>
  <si>
    <t xml:space="preserve">Napojení na stávající kanalizaci </t>
  </si>
  <si>
    <t>kpl</t>
  </si>
  <si>
    <t>-1607070614</t>
  </si>
  <si>
    <t>73</t>
  </si>
  <si>
    <t>8902118R</t>
  </si>
  <si>
    <t>Bourání dešťové vpusti 30x30cm</t>
  </si>
  <si>
    <t>1035533481</t>
  </si>
  <si>
    <t>74</t>
  </si>
  <si>
    <t>892381111</t>
  </si>
  <si>
    <t>Tlakové zkoušky vodou na potrubí DN 250, 300 nebo 350</t>
  </si>
  <si>
    <t>425144441</t>
  </si>
  <si>
    <t>https://podminky.urs.cz/item/CS_URS_2025_01/892381111</t>
  </si>
  <si>
    <t>75</t>
  </si>
  <si>
    <t>899132121</t>
  </si>
  <si>
    <t>Výměna (výšková úprava) poklopu kanalizačního s rámem pevným s ošetřením podkladních vrstev hloubky do 25 cm</t>
  </si>
  <si>
    <t>1156311516</t>
  </si>
  <si>
    <t>https://podminky.urs.cz/item/CS_URS_2025_01/899132121</t>
  </si>
  <si>
    <t>76</t>
  </si>
  <si>
    <t>55241017</t>
  </si>
  <si>
    <t>poklop šachtový litinový kruhový DN 600 bez ventilace tř D400 pro běžný provoz</t>
  </si>
  <si>
    <t>1639408128</t>
  </si>
  <si>
    <t>77</t>
  </si>
  <si>
    <t>899722113</t>
  </si>
  <si>
    <t>Krytí potrubí z plastů výstražnou fólií z PVC šířky přes 25 do 34 cm</t>
  </si>
  <si>
    <t>1916277678</t>
  </si>
  <si>
    <t>https://podminky.urs.cz/item/CS_URS_2025_01/899722113</t>
  </si>
  <si>
    <t>Ostatní konstrukce a práce, bourání</t>
  </si>
  <si>
    <t>78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</si>
  <si>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</si>
  <si>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</si>
  <si>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-1319681811</t>
  </si>
  <si>
    <t>https://podminky.urs.cz/item/CS_URS_2025_01/916231213</t>
  </si>
  <si>
    <t>1,5+1,2+4,5+2,2+13,5+8,5</t>
  </si>
  <si>
    <t>79</t>
  </si>
  <si>
    <t>59217060</t>
  </si>
  <si>
    <t>obrubník parkový betonový 1000x50x200mm přírodní</t>
  </si>
  <si>
    <t>1502349213</t>
  </si>
  <si>
    <t>31,4*1,02 'Přepočtené koeficientem množství</t>
  </si>
  <si>
    <t>80</t>
  </si>
  <si>
    <t>935112111</t>
  </si>
  <si>
    <t>Osazení betonového příkopového žlabu s vyplněním a zatřením spár cementovou maltou s ložem tl. 100 mm z betonu prostého z betonových příkopových tvárnic šířky do 500 mm</t>
  </si>
  <si>
    <t>1439089561</t>
  </si>
  <si>
    <t>https://podminky.urs.cz/item/CS_URS_2025_01/935112111</t>
  </si>
  <si>
    <t>3*0,5</t>
  </si>
  <si>
    <t>81</t>
  </si>
  <si>
    <t>59227053</t>
  </si>
  <si>
    <t>žlabovka příkopová betonová 500x160x60mm</t>
  </si>
  <si>
    <t>21765944</t>
  </si>
  <si>
    <t>1,5*2 'Přepočtené koeficientem množství</t>
  </si>
  <si>
    <t>82</t>
  </si>
  <si>
    <t>938908421</t>
  </si>
  <si>
    <t>Čištění vozovek vodním paprskem pod tlakem 2500 barů (např. Peel Jet) živičného, betonového nebo dlážděného</t>
  </si>
  <si>
    <t>868889041</t>
  </si>
  <si>
    <t>https://podminky.urs.cz/item/CS_URS_2025_01/938908421</t>
  </si>
  <si>
    <t>350,0+300,0</t>
  </si>
  <si>
    <t>83</t>
  </si>
  <si>
    <t>949101111</t>
  </si>
  <si>
    <t>Lešení pomocné pracovní pro objekty pozemních staveb pro zatížení do 150 kg/m2, o výšce lešeňové podlahy do 1,9 m</t>
  </si>
  <si>
    <t>-1229031760</t>
  </si>
  <si>
    <t>https://podminky.urs.cz/item/CS_URS_2025_01/949101111</t>
  </si>
  <si>
    <t>84</t>
  </si>
  <si>
    <t>953946112</t>
  </si>
  <si>
    <t>Montáž atypických ocelových konstrukcí profilů hmotnosti do 13 kg/m, hmotnosti konstrukce přes 1 do 2,5 t</t>
  </si>
  <si>
    <t>519998963</t>
  </si>
  <si>
    <t>https://podminky.urs.cz/item/CS_URS_2025_01/953946112</t>
  </si>
  <si>
    <t>Poznámka k položce:_x000D_
vč. spojovacího materiálu</t>
  </si>
  <si>
    <t>0,515+0,089+0,15+0,284+0,002</t>
  </si>
  <si>
    <t>85</t>
  </si>
  <si>
    <t>13010744</t>
  </si>
  <si>
    <t>ocel profilová jakost S235JR (11 375) průřez IPE 120</t>
  </si>
  <si>
    <t>882157318</t>
  </si>
  <si>
    <t>"O7" 1,82*10,4</t>
  </si>
  <si>
    <t>"O8" 2,875*7*10,4</t>
  </si>
  <si>
    <t>"O9" 2,53*10,4</t>
  </si>
  <si>
    <t>"O10" 1,15*10,4</t>
  </si>
  <si>
    <t>"O13" 1,165*10,4</t>
  </si>
  <si>
    <t>"O14" 2,9*5*10,4</t>
  </si>
  <si>
    <t>"O15" 0,86*10,4</t>
  </si>
  <si>
    <t>"O16" 1,65*10,4</t>
  </si>
  <si>
    <t>"O17" 2,36*10,4</t>
  </si>
  <si>
    <t>"O18" 1,01*10,4</t>
  </si>
  <si>
    <t>490,568*0,00105 'Přepočtené koeficientem množství</t>
  </si>
  <si>
    <t>86</t>
  </si>
  <si>
    <t>13010816</t>
  </si>
  <si>
    <t>ocel profilová jakost S235JR (11 375) průřez U (UPN) 100</t>
  </si>
  <si>
    <t>1555834515</t>
  </si>
  <si>
    <t>"O19" 0,4*20*10,6</t>
  </si>
  <si>
    <t>84,8*0,00105 'Přepočtené koeficientem množství</t>
  </si>
  <si>
    <t>87</t>
  </si>
  <si>
    <t>13611228</t>
  </si>
  <si>
    <t>plech ocelový hladký jakost S235JR tl 10mm tabule</t>
  </si>
  <si>
    <t>-1003603320</t>
  </si>
  <si>
    <t>0,1*0,13*6*78,5</t>
  </si>
  <si>
    <t>0,1*0,14*80*78,5</t>
  </si>
  <si>
    <t>0,1*0,09*68*78,5</t>
  </si>
  <si>
    <t>0,08*0,08*1*78,5</t>
  </si>
  <si>
    <t>142,587*0,00105 'Přepočtené koeficientem množství</t>
  </si>
  <si>
    <t>88</t>
  </si>
  <si>
    <t>13611238</t>
  </si>
  <si>
    <t>plech ocelový hladký jakost S235JR tl 15mm tabule</t>
  </si>
  <si>
    <t>165849136</t>
  </si>
  <si>
    <t>0,24*0,28*117,75</t>
  </si>
  <si>
    <t>0,28*0,28*8*117,75</t>
  </si>
  <si>
    <t>0,4*0,4*10*117,75</t>
  </si>
  <si>
    <t>270,166*0,00105 'Přepočtené koeficientem množství</t>
  </si>
  <si>
    <t>89</t>
  </si>
  <si>
    <t>13611220</t>
  </si>
  <si>
    <t>plech ocelový hladký jakost S235JR tl 6mm tabule</t>
  </si>
  <si>
    <t>-462596616</t>
  </si>
  <si>
    <t>0,08*0,16*3*47,1</t>
  </si>
  <si>
    <t>1,809*0,00105 'Přepočtené koeficientem množství</t>
  </si>
  <si>
    <t>90</t>
  </si>
  <si>
    <t>953946123</t>
  </si>
  <si>
    <t>Montáž atypických ocelových konstrukcí profilů hmotnosti přes 13 do 30 kg/m, hmotnosti konstrukce přes 2,5 do 5 t</t>
  </si>
  <si>
    <t>-911099594</t>
  </si>
  <si>
    <t>https://podminky.urs.cz/item/CS_URS_2025_01/953946123</t>
  </si>
  <si>
    <t>2,19+0,625</t>
  </si>
  <si>
    <t>91</t>
  </si>
  <si>
    <t>14550308</t>
  </si>
  <si>
    <t>profil ocelový svařovaný jakost S235 průřez čtvercový 120x120x8mm</t>
  </si>
  <si>
    <t>1086282018</t>
  </si>
  <si>
    <t>"O1" 7,87*26,4</t>
  </si>
  <si>
    <t>"O2" 9,67*26,4</t>
  </si>
  <si>
    <t>"O3" 6,31*26,4</t>
  </si>
  <si>
    <t>"O4" 5,06*26,4</t>
  </si>
  <si>
    <t>"O5" 6,05*26,4</t>
  </si>
  <si>
    <t>"O6" 7,49*26,4</t>
  </si>
  <si>
    <t>"SLP1" 4,2*4*26,4</t>
  </si>
  <si>
    <t>"SLP2" 3,59*26,4</t>
  </si>
  <si>
    <t>"SLP3" 3,05*26,4</t>
  </si>
  <si>
    <t>"SLP4" 2,465*26,4</t>
  </si>
  <si>
    <t>"SLP5" 3,76*26,4</t>
  </si>
  <si>
    <t>"SLP6" 3,1*26,4</t>
  </si>
  <si>
    <t>"SLP7" 3,8*26,4</t>
  </si>
  <si>
    <t>2085,996*0,00105 'Přepočtené koeficientem množství</t>
  </si>
  <si>
    <t>92</t>
  </si>
  <si>
    <t>13010974</t>
  </si>
  <si>
    <t>ocel profilová jakost S235JR (11 375) průřez HEB 140</t>
  </si>
  <si>
    <t>330554788</t>
  </si>
  <si>
    <t>"O11" 4,4*33,7</t>
  </si>
  <si>
    <t>"O12" 7,36*33,7</t>
  </si>
  <si>
    <t>"O16" 5,91*33,7</t>
  </si>
  <si>
    <t>595,479*0,00105 'Přepočtené koeficientem množství</t>
  </si>
  <si>
    <t>93</t>
  </si>
  <si>
    <t>953965132R</t>
  </si>
  <si>
    <t>Kotva chemická s vyvrtáním otvoru kotevní šrouby pro chemické kotvy, velikost M 16, délka 260 mm</t>
  </si>
  <si>
    <t>-205919432</t>
  </si>
  <si>
    <t>"plot" 8*4</t>
  </si>
  <si>
    <t>"přístřešek" 10*8</t>
  </si>
  <si>
    <t>94</t>
  </si>
  <si>
    <t>961055111</t>
  </si>
  <si>
    <t>Bourání základů z betonu železového</t>
  </si>
  <si>
    <t>1675026783</t>
  </si>
  <si>
    <t>https://podminky.urs.cz/item/CS_URS_2025_01/961055111</t>
  </si>
  <si>
    <t>0,4*0,4*0,8*30</t>
  </si>
  <si>
    <t>95</t>
  </si>
  <si>
    <t>966001211</t>
  </si>
  <si>
    <t>Odstranění lavičky parkové stabilní zabetonované</t>
  </si>
  <si>
    <t>-912174256</t>
  </si>
  <si>
    <t>https://podminky.urs.cz/item/CS_URS_2025_01/966001211</t>
  </si>
  <si>
    <t>96</t>
  </si>
  <si>
    <t>966073813</t>
  </si>
  <si>
    <t>Rozebrání vrat a vrátek k oplocení plochy jednotlivě přes 10 do 20 m2</t>
  </si>
  <si>
    <t>1659232079</t>
  </si>
  <si>
    <t>https://podminky.urs.cz/item/CS_URS_2025_01/966073813</t>
  </si>
  <si>
    <t>97</t>
  </si>
  <si>
    <t>979024442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</si>
  <si>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chodníkových</t>
  </si>
  <si>
    <t>567267265</t>
  </si>
  <si>
    <t>https://podminky.urs.cz/item/CS_URS_2025_01/979024442</t>
  </si>
  <si>
    <t>98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</si>
  <si>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</si>
  <si>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</si>
  <si>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-1032170673</t>
  </si>
  <si>
    <t>https://podminky.urs.cz/item/CS_URS_2025_01/979054451</t>
  </si>
  <si>
    <t>99</t>
  </si>
  <si>
    <t>9R-001</t>
  </si>
  <si>
    <t xml:space="preserve">Nápis na plotu , vč. kotvení </t>
  </si>
  <si>
    <t>-1685618722</t>
  </si>
  <si>
    <t>100</t>
  </si>
  <si>
    <t>9R-002</t>
  </si>
  <si>
    <t xml:space="preserve">Grafické polepy na podhled přístřešku </t>
  </si>
  <si>
    <t>1291844196</t>
  </si>
  <si>
    <t>101</t>
  </si>
  <si>
    <t>9R-003</t>
  </si>
  <si>
    <t>Ochrana spodní části sloupů</t>
  </si>
  <si>
    <t>525285193</t>
  </si>
  <si>
    <t>997</t>
  </si>
  <si>
    <t>Doprava suti a vybouraných hmot</t>
  </si>
  <si>
    <t>102</t>
  </si>
  <si>
    <t>997013111</t>
  </si>
  <si>
    <t>Vnitrostaveništní doprava suti a vybouraných hmot vodorovně do 50 m s naložením základní pro budovy a haly výšky do 6 m</t>
  </si>
  <si>
    <t>517139728</t>
  </si>
  <si>
    <t>https://podminky.urs.cz/item/CS_URS_2025_01/997013111</t>
  </si>
  <si>
    <t>103</t>
  </si>
  <si>
    <t>997013501</t>
  </si>
  <si>
    <t>Odvoz suti a vybouraných hmot na skládku nebo meziskládku se složením, na vzdálenost do 1 km</t>
  </si>
  <si>
    <t>-462874613</t>
  </si>
  <si>
    <t>https://podminky.urs.cz/item/CS_URS_2025_01/997013501</t>
  </si>
  <si>
    <t>104</t>
  </si>
  <si>
    <t>997013509</t>
  </si>
  <si>
    <t>Odvoz suti a vybouraných hmot na skládku nebo meziskládku se složením, na vzdálenost Příplatek k ceně za každý další započatý 1 km přes 1 km</t>
  </si>
  <si>
    <t>-593929771</t>
  </si>
  <si>
    <t>https://podminky.urs.cz/item/CS_URS_2025_01/997013509</t>
  </si>
  <si>
    <t>24,822*28 'Přepočtené koeficientem množství</t>
  </si>
  <si>
    <t>105</t>
  </si>
  <si>
    <t>997013631</t>
  </si>
  <si>
    <t>Poplatek za uložení stavebního odpadu na skládce (skládkovné) směsného stavebního a demoličního zatříděného do Katalogu odpadů pod kódem 17 09 04</t>
  </si>
  <si>
    <t>294735619</t>
  </si>
  <si>
    <t>https://podminky.urs.cz/item/CS_URS_2025_01/997013631</t>
  </si>
  <si>
    <t>998</t>
  </si>
  <si>
    <t>Přesun hmot</t>
  </si>
  <si>
    <t>106</t>
  </si>
  <si>
    <t>998232110</t>
  </si>
  <si>
    <t>Přesun hmot pro oplocení se svislou nosnou konstrukcí zděnou z cihel, tvárnic, bloků, popř. kovovou nebo dřevěnou vodorovná dopravní vzdálenost do 50 m, pro oplocení výšky do 3 m</t>
  </si>
  <si>
    <t>-1843636335</t>
  </si>
  <si>
    <t>https://podminky.urs.cz/item/CS_URS_2025_01/998232110</t>
  </si>
  <si>
    <t>PSV</t>
  </si>
  <si>
    <t>Práce a dodávky PSV</t>
  </si>
  <si>
    <t>712</t>
  </si>
  <si>
    <t>Povlakové krytiny</t>
  </si>
  <si>
    <t>107</t>
  </si>
  <si>
    <t>712340832</t>
  </si>
  <si>
    <t>Odstranění povlakové krytiny střech plochých do 10° z přitavených pásů NAIP v plné ploše dvouvrstvé</t>
  </si>
  <si>
    <t>1116527177</t>
  </si>
  <si>
    <t>https://podminky.urs.cz/item/CS_URS_2025_01/712340832</t>
  </si>
  <si>
    <t>(28,5094+6,14)*(1,4539+0,15+1,4539)</t>
  </si>
  <si>
    <t>721</t>
  </si>
  <si>
    <t>Zdravotechnika - vnitřní kanalizace</t>
  </si>
  <si>
    <t>108</t>
  </si>
  <si>
    <t>721219621</t>
  </si>
  <si>
    <t>Podlahové vpusti montáž dvorních vtoků ostatních typů DN 110/160</t>
  </si>
  <si>
    <t>1654319929</t>
  </si>
  <si>
    <t>https://podminky.urs.cz/item/CS_URS_2025_01/721219621</t>
  </si>
  <si>
    <t>109</t>
  </si>
  <si>
    <t>59223160</t>
  </si>
  <si>
    <t>vpusť dvorní polymerbetonová B125 300x300mm Zn rošt</t>
  </si>
  <si>
    <t>-381230445</t>
  </si>
  <si>
    <t>110</t>
  </si>
  <si>
    <t>998721101</t>
  </si>
  <si>
    <t>Přesun hmot pro vnitřní kanalizaci stanovený z hmotnosti přesunovaného materiálu vodorovná dopravní vzdálenost do 50 m základní v objektech výšky do 6 m</t>
  </si>
  <si>
    <t>-1551098614</t>
  </si>
  <si>
    <t>https://podminky.urs.cz/item/CS_URS_2025_01/998721101</t>
  </si>
  <si>
    <t>762</t>
  </si>
  <si>
    <t>Konstrukce tesařské</t>
  </si>
  <si>
    <t>111</t>
  </si>
  <si>
    <t>762341811</t>
  </si>
  <si>
    <t>Demontáž bednění a laťování bednění střech rovných, obloukových, sklonu do 60° se všemi nadstřešními konstrukcemi z prken hrubých, hoblovaných tl. do 32 mm</t>
  </si>
  <si>
    <t>1665400882</t>
  </si>
  <si>
    <t>https://podminky.urs.cz/item/CS_URS_2025_01/762341811</t>
  </si>
  <si>
    <t>112</t>
  </si>
  <si>
    <t>762431815R</t>
  </si>
  <si>
    <t>Demontáž obložení stěn z dřevovláknitých desek šroubovaných na sraz, tloušťka desky do 15 mm</t>
  </si>
  <si>
    <t>1814012941</t>
  </si>
  <si>
    <t>"výplň plotu" (2,86+2,86+2,86+2,8929+2,8929+2,8929+2,86+2,86+1,2813+1,2813+1,2813+2,86+2,86+2,86+0,48)*2,08</t>
  </si>
  <si>
    <t>113</t>
  </si>
  <si>
    <t>762711820</t>
  </si>
  <si>
    <t>Demontáž prostorových vázaných konstrukcí z řeziva hraněného nebo polohraněného průřezové plochy přes 120 do 224 cm2</t>
  </si>
  <si>
    <t>-830260768</t>
  </si>
  <si>
    <t>https://podminky.urs.cz/item/CS_URS_2025_01/762711820</t>
  </si>
  <si>
    <t>"sloupky 140/140" 3,2*30</t>
  </si>
  <si>
    <t>"nosník-spodní 100/140" 2,86*14+2,89*6+1,34*6</t>
  </si>
  <si>
    <t>"nosník-horní 100/170" 2,86*14+2,89*6+1,34*6</t>
  </si>
  <si>
    <t>"vzpěry 100/140" 1,6*(14+6+6)*2</t>
  </si>
  <si>
    <t>"příčný nosmník 100/140" 3,0*15*2</t>
  </si>
  <si>
    <t>"podélné krokve 100/140" 34,65*4</t>
  </si>
  <si>
    <t>764</t>
  </si>
  <si>
    <t>Konstrukce klempířské</t>
  </si>
  <si>
    <t>114</t>
  </si>
  <si>
    <t>764001891</t>
  </si>
  <si>
    <t>Demontáž klempířských konstrukcí oplechování úžlabí do suti</t>
  </si>
  <si>
    <t>-642942940</t>
  </si>
  <si>
    <t>https://podminky.urs.cz/item/CS_URS_2025_01/764001891</t>
  </si>
  <si>
    <t>6,1+28,5</t>
  </si>
  <si>
    <t>115</t>
  </si>
  <si>
    <t>764002801</t>
  </si>
  <si>
    <t>Demontáž klempířských konstrukcí závětrné lišty do suti</t>
  </si>
  <si>
    <t>-153578624</t>
  </si>
  <si>
    <t>https://podminky.urs.cz/item/CS_URS_2025_01/764002801</t>
  </si>
  <si>
    <t>(6,1+28,5)*2</t>
  </si>
  <si>
    <t>(1,4539+0,15+1,4539)*4</t>
  </si>
  <si>
    <t>116</t>
  </si>
  <si>
    <t>764004861</t>
  </si>
  <si>
    <t>Demontáž klempířských konstrukcí svodu do suti</t>
  </si>
  <si>
    <t>-813806953</t>
  </si>
  <si>
    <t>https://podminky.urs.cz/item/CS_URS_2025_01/764004861</t>
  </si>
  <si>
    <t>3,6*3</t>
  </si>
  <si>
    <t>117</t>
  </si>
  <si>
    <t>764214603</t>
  </si>
  <si>
    <t>Oplechování horních ploch zdí a nadezdívek (atik) z pozinkovaného plechu s povrchovou úpravou mechanicky kotvené rš 250 mm</t>
  </si>
  <si>
    <t>-1239061709</t>
  </si>
  <si>
    <t>https://podminky.urs.cz/item/CS_URS_2025_01/764214603</t>
  </si>
  <si>
    <t>"TR1" 17,5</t>
  </si>
  <si>
    <t>118</t>
  </si>
  <si>
    <t>764214604R</t>
  </si>
  <si>
    <t>Oplechování horních ploch zdí a nadezdívek (atik) z pozinkovaného plechu s povrchovou úpravou mechanicky kotvené rš 300 mm</t>
  </si>
  <si>
    <t>203323581</t>
  </si>
  <si>
    <t>"TR4" 11,5</t>
  </si>
  <si>
    <t>119</t>
  </si>
  <si>
    <t>764214605R</t>
  </si>
  <si>
    <t>Oplechování horních ploch zdí a nadezdívek (atik) z pozinkovaného plechu s povrchovou úpravou mechanicky kotvené rš 350 mm</t>
  </si>
  <si>
    <t>2119236028</t>
  </si>
  <si>
    <t>"TR2,TR3" 11,9+6,1</t>
  </si>
  <si>
    <t>120</t>
  </si>
  <si>
    <t>764511612R</t>
  </si>
  <si>
    <t>Žlab z pozinkovaného plechu s povrchovou úpravou hranatý atypický rš 450 mm</t>
  </si>
  <si>
    <t>2142943569</t>
  </si>
  <si>
    <t>13,5</t>
  </si>
  <si>
    <t>121</t>
  </si>
  <si>
    <t>764518623R</t>
  </si>
  <si>
    <t>Svod z pozinkovaného plechu s upraveným povrchem včetně objímek, kolen a odskoků hranatý, 120x100 mm</t>
  </si>
  <si>
    <t>1599866300</t>
  </si>
  <si>
    <t>3,4+2,9+2,4</t>
  </si>
  <si>
    <t>122</t>
  </si>
  <si>
    <t>998764101</t>
  </si>
  <si>
    <t>Přesun hmot pro konstrukce klempířské stanovený z hmotnosti přesunovaného materiálu vodorovná dopravní vzdálenost do 50 m základní v objektech výšky do 6 m</t>
  </si>
  <si>
    <t>1132928680</t>
  </si>
  <si>
    <t>https://podminky.urs.cz/item/CS_URS_2025_01/998764101</t>
  </si>
  <si>
    <t>767</t>
  </si>
  <si>
    <t>Konstrukce zámečnické</t>
  </si>
  <si>
    <t>123</t>
  </si>
  <si>
    <t>767391111</t>
  </si>
  <si>
    <t>Montáž krytiny z tvarovaných plechů trapézových nebo vlnitých, uchycených nýtováním</t>
  </si>
  <si>
    <t>1171444035</t>
  </si>
  <si>
    <t>https://podminky.urs.cz/item/CS_URS_2025_01/767391111</t>
  </si>
  <si>
    <t>124</t>
  </si>
  <si>
    <t>15485113R</t>
  </si>
  <si>
    <t>plech trapézový 35/207/1035 Pz tl 1,0mm vč.povrchové úpravy</t>
  </si>
  <si>
    <t>-1920004669</t>
  </si>
  <si>
    <t>93,6*1,133 'Přepočtené koeficientem množství</t>
  </si>
  <si>
    <t>125</t>
  </si>
  <si>
    <t>767391237</t>
  </si>
  <si>
    <t>Montáž krytiny z tvarovaných plechů vložení těsnícího pásku do spojů plechů ve sklonu do 10°</t>
  </si>
  <si>
    <t>-1615261562</t>
  </si>
  <si>
    <t>https://podminky.urs.cz/item/CS_URS_2025_01/767391237</t>
  </si>
  <si>
    <t>"O1" 7,87</t>
  </si>
  <si>
    <t>"O2" 9,67</t>
  </si>
  <si>
    <t>"O3" 6,31</t>
  </si>
  <si>
    <t>"O4" 5,06</t>
  </si>
  <si>
    <t>"O5" 6,05</t>
  </si>
  <si>
    <t>"O6" 7,49</t>
  </si>
  <si>
    <t>"O11" 4,4</t>
  </si>
  <si>
    <t>"O12" 7,36</t>
  </si>
  <si>
    <t>"O16" 5,91</t>
  </si>
  <si>
    <t>126</t>
  </si>
  <si>
    <t>28376590</t>
  </si>
  <si>
    <t>páska bitumenová těsnící samolepící 3x330mm</t>
  </si>
  <si>
    <t>427660267</t>
  </si>
  <si>
    <t>60,12*1,05 'Přepočtené koeficientem množství</t>
  </si>
  <si>
    <t>127</t>
  </si>
  <si>
    <t>767584701R</t>
  </si>
  <si>
    <t>Montáž kovových podhledů ostatních z plechů, připevněných nýtováním</t>
  </si>
  <si>
    <t>-1542373907</t>
  </si>
  <si>
    <t>128</t>
  </si>
  <si>
    <t>13756580</t>
  </si>
  <si>
    <t>plech ocelový hladký válcovaný za studena tl 2mm tabule</t>
  </si>
  <si>
    <t>-1352312859</t>
  </si>
  <si>
    <t>76,5*16,0*0,001</t>
  </si>
  <si>
    <t>1,224*1,05 'Přepočtené koeficientem množství</t>
  </si>
  <si>
    <t>129</t>
  </si>
  <si>
    <t>767585101</t>
  </si>
  <si>
    <t>Montáž kovových podhledů doplňků podhledů pomocných konstrukcí z tenkostěnných profilů připevněných svařováním</t>
  </si>
  <si>
    <t>-2023193567</t>
  </si>
  <si>
    <t>https://podminky.urs.cz/item/CS_URS_2025_01/767585101</t>
  </si>
  <si>
    <t>3*(17,1+11,8)+3*(5,9+11,3)+2*(2,2+5,5)+1,2+24</t>
  </si>
  <si>
    <t>130</t>
  </si>
  <si>
    <t>15441031R</t>
  </si>
  <si>
    <t>profil nosného roštu tl.1,5 mm  pozink</t>
  </si>
  <si>
    <t>1581210458</t>
  </si>
  <si>
    <t>178,9*1,05 'Přepočtené koeficientem množství</t>
  </si>
  <si>
    <t>131</t>
  </si>
  <si>
    <t>767821112</t>
  </si>
  <si>
    <t>Montáž poštovních schránek samostatných zavěšených</t>
  </si>
  <si>
    <t>1567026704</t>
  </si>
  <si>
    <t>https://podminky.urs.cz/item/CS_URS_2025_01/767821112</t>
  </si>
  <si>
    <t>132</t>
  </si>
  <si>
    <t>55348112R</t>
  </si>
  <si>
    <t>schránka listová A3 nerezová, uzamikatelná , dle výběru investora</t>
  </si>
  <si>
    <t>-1588162085</t>
  </si>
  <si>
    <t>133</t>
  </si>
  <si>
    <t>76782111R</t>
  </si>
  <si>
    <t>Montáž informační desky</t>
  </si>
  <si>
    <t>-2037585006</t>
  </si>
  <si>
    <t>134</t>
  </si>
  <si>
    <t>RMAT0001</t>
  </si>
  <si>
    <t>informační deska A5 , dle výběru investora</t>
  </si>
  <si>
    <t>1198295230</t>
  </si>
  <si>
    <t>135</t>
  </si>
  <si>
    <t>998767101</t>
  </si>
  <si>
    <t>Přesun hmot pro zámečnické konstrukce stanovený z hmotnosti přesunovaného materiálu vodorovná dopravní vzdálenost do 50 m základní v objektech výšky do 6 m</t>
  </si>
  <si>
    <t>1035424961</t>
  </si>
  <si>
    <t>https://podminky.urs.cz/item/CS_URS_2025_01/998767101</t>
  </si>
  <si>
    <t>783</t>
  </si>
  <si>
    <t>Dokončovací práce - nátěry</t>
  </si>
  <si>
    <t>136</t>
  </si>
  <si>
    <t>783301311</t>
  </si>
  <si>
    <t>Příprava podkladu zámečnických konstrukcí před provedením nátěru odmaštění odmašťovačem vodou ředitelným</t>
  </si>
  <si>
    <t>-940598917</t>
  </si>
  <si>
    <t>https://podminky.urs.cz/item/CS_URS_2025_01/783301311</t>
  </si>
  <si>
    <t>137</t>
  </si>
  <si>
    <t>783314203</t>
  </si>
  <si>
    <t>Základní antikorozní nátěr zámečnických konstrukcí jednonásobný syntetický samozákladující</t>
  </si>
  <si>
    <t>-580433740</t>
  </si>
  <si>
    <t>https://podminky.urs.cz/item/CS_URS_2025_01/783314203</t>
  </si>
  <si>
    <t>138</t>
  </si>
  <si>
    <t>783315101</t>
  </si>
  <si>
    <t>Mezinátěr zámečnických konstrukcí jednonásobný syntetický standardní</t>
  </si>
  <si>
    <t>1624201526</t>
  </si>
  <si>
    <t>https://podminky.urs.cz/item/CS_URS_2025_01/783315101</t>
  </si>
  <si>
    <t>139</t>
  </si>
  <si>
    <t>783317101</t>
  </si>
  <si>
    <t>Krycí nátěr (email) zámečnických konstrukcí jednonásobný syntetický standardní</t>
  </si>
  <si>
    <t>1021879489</t>
  </si>
  <si>
    <t>https://podminky.urs.cz/item/CS_URS_2025_01/783317101</t>
  </si>
  <si>
    <t>"podhled" 76,5*2</t>
  </si>
  <si>
    <t>"120/120/8" (7,87+9,67+6,31+5,06+6,05+7,49+4,2*4+3,59+3,05+2,465+3,76+3,1+3,8)*0,48</t>
  </si>
  <si>
    <t>"IPE120" (1,82+2,875*7+2,53+1,15+1,165+2,9*5+0,86+1,65+2,36+1,01)*0,475</t>
  </si>
  <si>
    <t>"HEB140" (4,4+7,36+5,91)*0,805</t>
  </si>
  <si>
    <t>"U100" 0,4*20*0,372</t>
  </si>
  <si>
    <t>"P10" (0,1*0,13*6+0,1*0,14*80+0,1*0,09*68+0,08*0,08)*2</t>
  </si>
  <si>
    <t>"P15" (0,24*0,28+0,28*0,28*8+0,4*0,4*10)*2</t>
  </si>
  <si>
    <t>"P6" (0,08*0,16*3)*2</t>
  </si>
  <si>
    <t>VRN</t>
  </si>
  <si>
    <t>Vedlejší rozpočtové náklady</t>
  </si>
  <si>
    <t>VRN1</t>
  </si>
  <si>
    <t>Průzkumné, zeměměřičské a projektové práce</t>
  </si>
  <si>
    <t>140</t>
  </si>
  <si>
    <t>012002000</t>
  </si>
  <si>
    <t>Zeměměřičské práce</t>
  </si>
  <si>
    <t>…</t>
  </si>
  <si>
    <t>1024</t>
  </si>
  <si>
    <t>-23328012</t>
  </si>
  <si>
    <t>https://podminky.urs.cz/item/CS_URS_2025_01/012002000</t>
  </si>
  <si>
    <t>VRN3</t>
  </si>
  <si>
    <t>Zařízení staveniště</t>
  </si>
  <si>
    <t>141</t>
  </si>
  <si>
    <t>030001000</t>
  </si>
  <si>
    <t>1383095852</t>
  </si>
  <si>
    <t>https://podminky.urs.cz/item/CS_URS_2025_01/030001000</t>
  </si>
  <si>
    <t>Poznámka k položce:_x000D_
- buňkoviště_x000D_
- oplocení staveniště_x000D_
- napojení na inženýrské sítě</t>
  </si>
  <si>
    <t>142</t>
  </si>
  <si>
    <t>035103000</t>
  </si>
  <si>
    <t>Pronájem ploch</t>
  </si>
  <si>
    <t>-1911006260</t>
  </si>
  <si>
    <t>https://podminky.urs.cz/item/CS_URS_2025_01/035103000</t>
  </si>
  <si>
    <t>VRN7</t>
  </si>
  <si>
    <t>Provozní vlivy</t>
  </si>
  <si>
    <t>143</t>
  </si>
  <si>
    <t>072203000</t>
  </si>
  <si>
    <t>Silniční provoz - zajištění DIO (dopravní značení)</t>
  </si>
  <si>
    <t>-881222472</t>
  </si>
  <si>
    <t>https://podminky.urs.cz/item/CS_URS_2025_01/072203000</t>
  </si>
  <si>
    <t>VRN9</t>
  </si>
  <si>
    <t>Ostatní náklady</t>
  </si>
  <si>
    <t>144</t>
  </si>
  <si>
    <t>090001000</t>
  </si>
  <si>
    <t>248661463</t>
  </si>
  <si>
    <t>https://podminky.urs.cz/item/CS_URS_2025_01/090001000</t>
  </si>
  <si>
    <t>145</t>
  </si>
  <si>
    <t>094002000R</t>
  </si>
  <si>
    <t xml:space="preserve">Vzorkování </t>
  </si>
  <si>
    <t>-1669598358</t>
  </si>
  <si>
    <t>Poznámka k položce:_x000D_
a.) 3 různé vzorky povrchového nátěru (laku) konstrukce přístřešku ze vzorníku NCS, velikost aspoň A4_x000D_
b.) 3 různé vzorky tahokovu, velikost aspoň A4_x000D_
c.) 3 různé vzorky povrchového nátěru (laku) nápisu ze vzorníku NCS, velikost aspoň A4_x000D_
d.) vzorek betonové dlažby k odsouhlasení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</si>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</sst>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71201231" TargetMode="External"/><Relationship Id="rId18" Type="http://schemas.openxmlformats.org/officeDocument/2006/relationships/hyperlink" Target="https://podminky.urs.cz/item/CS_URS_2025_01/181411131" TargetMode="External"/><Relationship Id="rId26" Type="http://schemas.openxmlformats.org/officeDocument/2006/relationships/hyperlink" Target="https://podminky.urs.cz/item/CS_URS_2025_01/274351121" TargetMode="External"/><Relationship Id="rId39" Type="http://schemas.openxmlformats.org/officeDocument/2006/relationships/hyperlink" Target="https://podminky.urs.cz/item/CS_URS_2025_01/564681011" TargetMode="External"/><Relationship Id="rId21" Type="http://schemas.openxmlformats.org/officeDocument/2006/relationships/hyperlink" Target="https://podminky.urs.cz/item/CS_URS_2025_01/185803111" TargetMode="External"/><Relationship Id="rId34" Type="http://schemas.openxmlformats.org/officeDocument/2006/relationships/hyperlink" Target="https://podminky.urs.cz/item/CS_URS_2025_01/338171125" TargetMode="External"/><Relationship Id="rId42" Type="http://schemas.openxmlformats.org/officeDocument/2006/relationships/hyperlink" Target="https://podminky.urs.cz/item/CS_URS_2025_01/810391811" TargetMode="External"/><Relationship Id="rId47" Type="http://schemas.openxmlformats.org/officeDocument/2006/relationships/hyperlink" Target="https://podminky.urs.cz/item/CS_URS_2025_01/916231213" TargetMode="External"/><Relationship Id="rId50" Type="http://schemas.openxmlformats.org/officeDocument/2006/relationships/hyperlink" Target="https://podminky.urs.cz/item/CS_URS_2025_01/949101111" TargetMode="External"/><Relationship Id="rId55" Type="http://schemas.openxmlformats.org/officeDocument/2006/relationships/hyperlink" Target="https://podminky.urs.cz/item/CS_URS_2025_01/966073813" TargetMode="External"/><Relationship Id="rId63" Type="http://schemas.openxmlformats.org/officeDocument/2006/relationships/hyperlink" Target="https://podminky.urs.cz/item/CS_URS_2025_01/712340832" TargetMode="External"/><Relationship Id="rId68" Type="http://schemas.openxmlformats.org/officeDocument/2006/relationships/hyperlink" Target="https://podminky.urs.cz/item/CS_URS_2025_01/764001891" TargetMode="External"/><Relationship Id="rId76" Type="http://schemas.openxmlformats.org/officeDocument/2006/relationships/hyperlink" Target="https://podminky.urs.cz/item/CS_URS_2025_01/767821112" TargetMode="External"/><Relationship Id="rId84" Type="http://schemas.openxmlformats.org/officeDocument/2006/relationships/hyperlink" Target="https://podminky.urs.cz/item/CS_URS_2025_01/035103000" TargetMode="External"/><Relationship Id="rId7" Type="http://schemas.openxmlformats.org/officeDocument/2006/relationships/hyperlink" Target="https://podminky.urs.cz/item/CS_URS_2025_01/132254101" TargetMode="External"/><Relationship Id="rId71" Type="http://schemas.openxmlformats.org/officeDocument/2006/relationships/hyperlink" Target="https://podminky.urs.cz/item/CS_URS_2025_01/764214603" TargetMode="External"/><Relationship Id="rId2" Type="http://schemas.openxmlformats.org/officeDocument/2006/relationships/hyperlink" Target="https://podminky.urs.cz/item/CS_URS_2025_01/113107113" TargetMode="External"/><Relationship Id="rId16" Type="http://schemas.openxmlformats.org/officeDocument/2006/relationships/hyperlink" Target="https://podminky.urs.cz/item/CS_URS_2025_01/175151101" TargetMode="External"/><Relationship Id="rId29" Type="http://schemas.openxmlformats.org/officeDocument/2006/relationships/hyperlink" Target="https://podminky.urs.cz/item/CS_URS_2025_01/275351121" TargetMode="External"/><Relationship Id="rId11" Type="http://schemas.openxmlformats.org/officeDocument/2006/relationships/hyperlink" Target="https://podminky.urs.cz/item/CS_URS_2025_01/162751119" TargetMode="External"/><Relationship Id="rId24" Type="http://schemas.openxmlformats.org/officeDocument/2006/relationships/hyperlink" Target="https://podminky.urs.cz/item/CS_URS_2025_01/270001112" TargetMode="External"/><Relationship Id="rId32" Type="http://schemas.openxmlformats.org/officeDocument/2006/relationships/hyperlink" Target="https://podminky.urs.cz/item/CS_URS_2025_01/278311213" TargetMode="External"/><Relationship Id="rId37" Type="http://schemas.openxmlformats.org/officeDocument/2006/relationships/hyperlink" Target="https://podminky.urs.cz/item/CS_URS_2025_01/348171149" TargetMode="External"/><Relationship Id="rId40" Type="http://schemas.openxmlformats.org/officeDocument/2006/relationships/hyperlink" Target="https://podminky.urs.cz/item/CS_URS_2025_01/596211210" TargetMode="External"/><Relationship Id="rId45" Type="http://schemas.openxmlformats.org/officeDocument/2006/relationships/hyperlink" Target="https://podminky.urs.cz/item/CS_URS_2025_01/899132121" TargetMode="External"/><Relationship Id="rId53" Type="http://schemas.openxmlformats.org/officeDocument/2006/relationships/hyperlink" Target="https://podminky.urs.cz/item/CS_URS_2025_01/961055111" TargetMode="External"/><Relationship Id="rId58" Type="http://schemas.openxmlformats.org/officeDocument/2006/relationships/hyperlink" Target="https://podminky.urs.cz/item/CS_URS_2025_01/997013111" TargetMode="External"/><Relationship Id="rId66" Type="http://schemas.openxmlformats.org/officeDocument/2006/relationships/hyperlink" Target="https://podminky.urs.cz/item/CS_URS_2025_01/762341811" TargetMode="External"/><Relationship Id="rId74" Type="http://schemas.openxmlformats.org/officeDocument/2006/relationships/hyperlink" Target="https://podminky.urs.cz/item/CS_URS_2025_01/767391237" TargetMode="External"/><Relationship Id="rId79" Type="http://schemas.openxmlformats.org/officeDocument/2006/relationships/hyperlink" Target="https://podminky.urs.cz/item/CS_URS_2025_01/783314203" TargetMode="External"/><Relationship Id="rId87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131251103" TargetMode="External"/><Relationship Id="rId61" Type="http://schemas.openxmlformats.org/officeDocument/2006/relationships/hyperlink" Target="https://podminky.urs.cz/item/CS_URS_2025_01/997013631" TargetMode="External"/><Relationship Id="rId82" Type="http://schemas.openxmlformats.org/officeDocument/2006/relationships/hyperlink" Target="https://podminky.urs.cz/item/CS_URS_2025_01/012002000" TargetMode="External"/><Relationship Id="rId19" Type="http://schemas.openxmlformats.org/officeDocument/2006/relationships/hyperlink" Target="https://podminky.urs.cz/item/CS_URS_2025_01/181951112" TargetMode="External"/><Relationship Id="rId4" Type="http://schemas.openxmlformats.org/officeDocument/2006/relationships/hyperlink" Target="https://podminky.urs.cz/item/CS_URS_2025_01/121151105" TargetMode="External"/><Relationship Id="rId9" Type="http://schemas.openxmlformats.org/officeDocument/2006/relationships/hyperlink" Target="https://podminky.urs.cz/item/CS_URS_2025_01/162251102" TargetMode="External"/><Relationship Id="rId14" Type="http://schemas.openxmlformats.org/officeDocument/2006/relationships/hyperlink" Target="https://podminky.urs.cz/item/CS_URS_2025_01/171251201" TargetMode="External"/><Relationship Id="rId22" Type="http://schemas.openxmlformats.org/officeDocument/2006/relationships/hyperlink" Target="https://podminky.urs.cz/item/CS_URS_2025_01/185804312" TargetMode="External"/><Relationship Id="rId27" Type="http://schemas.openxmlformats.org/officeDocument/2006/relationships/hyperlink" Target="https://podminky.urs.cz/item/CS_URS_2025_01/274351122" TargetMode="External"/><Relationship Id="rId30" Type="http://schemas.openxmlformats.org/officeDocument/2006/relationships/hyperlink" Target="https://podminky.urs.cz/item/CS_URS_2025_01/275351122" TargetMode="External"/><Relationship Id="rId35" Type="http://schemas.openxmlformats.org/officeDocument/2006/relationships/hyperlink" Target="https://podminky.urs.cz/item/CS_URS_2025_01/348101240" TargetMode="External"/><Relationship Id="rId43" Type="http://schemas.openxmlformats.org/officeDocument/2006/relationships/hyperlink" Target="https://podminky.urs.cz/item/CS_URS_2025_01/871373120" TargetMode="External"/><Relationship Id="rId48" Type="http://schemas.openxmlformats.org/officeDocument/2006/relationships/hyperlink" Target="https://podminky.urs.cz/item/CS_URS_2025_01/935112111" TargetMode="External"/><Relationship Id="rId56" Type="http://schemas.openxmlformats.org/officeDocument/2006/relationships/hyperlink" Target="https://podminky.urs.cz/item/CS_URS_2025_01/979024442" TargetMode="External"/><Relationship Id="rId64" Type="http://schemas.openxmlformats.org/officeDocument/2006/relationships/hyperlink" Target="https://podminky.urs.cz/item/CS_URS_2025_01/721219621" TargetMode="External"/><Relationship Id="rId69" Type="http://schemas.openxmlformats.org/officeDocument/2006/relationships/hyperlink" Target="https://podminky.urs.cz/item/CS_URS_2025_01/764002801" TargetMode="External"/><Relationship Id="rId77" Type="http://schemas.openxmlformats.org/officeDocument/2006/relationships/hyperlink" Target="https://podminky.urs.cz/item/CS_URS_2025_01/998767101" TargetMode="External"/><Relationship Id="rId8" Type="http://schemas.openxmlformats.org/officeDocument/2006/relationships/hyperlink" Target="https://podminky.urs.cz/item/CS_URS_2025_01/139001101" TargetMode="External"/><Relationship Id="rId51" Type="http://schemas.openxmlformats.org/officeDocument/2006/relationships/hyperlink" Target="https://podminky.urs.cz/item/CS_URS_2025_01/953946112" TargetMode="External"/><Relationship Id="rId72" Type="http://schemas.openxmlformats.org/officeDocument/2006/relationships/hyperlink" Target="https://podminky.urs.cz/item/CS_URS_2025_01/998764101" TargetMode="External"/><Relationship Id="rId80" Type="http://schemas.openxmlformats.org/officeDocument/2006/relationships/hyperlink" Target="https://podminky.urs.cz/item/CS_URS_2025_01/783315101" TargetMode="External"/><Relationship Id="rId85" Type="http://schemas.openxmlformats.org/officeDocument/2006/relationships/hyperlink" Target="https://podminky.urs.cz/item/CS_URS_2025_01/072203000" TargetMode="External"/><Relationship Id="rId3" Type="http://schemas.openxmlformats.org/officeDocument/2006/relationships/hyperlink" Target="https://podminky.urs.cz/item/CS_URS_2025_01/113202111" TargetMode="External"/><Relationship Id="rId12" Type="http://schemas.openxmlformats.org/officeDocument/2006/relationships/hyperlink" Target="https://podminky.urs.cz/item/CS_URS_2025_01/167151101" TargetMode="External"/><Relationship Id="rId17" Type="http://schemas.openxmlformats.org/officeDocument/2006/relationships/hyperlink" Target="https://podminky.urs.cz/item/CS_URS_2025_01/181351105" TargetMode="External"/><Relationship Id="rId25" Type="http://schemas.openxmlformats.org/officeDocument/2006/relationships/hyperlink" Target="https://podminky.urs.cz/item/CS_URS_2025_01/274322511" TargetMode="External"/><Relationship Id="rId33" Type="http://schemas.openxmlformats.org/officeDocument/2006/relationships/hyperlink" Target="https://podminky.urs.cz/item/CS_URS_2025_01/338171113" TargetMode="External"/><Relationship Id="rId38" Type="http://schemas.openxmlformats.org/officeDocument/2006/relationships/hyperlink" Target="https://podminky.urs.cz/item/CS_URS_2025_01/451573111" TargetMode="External"/><Relationship Id="rId46" Type="http://schemas.openxmlformats.org/officeDocument/2006/relationships/hyperlink" Target="https://podminky.urs.cz/item/CS_URS_2025_01/899722113" TargetMode="External"/><Relationship Id="rId59" Type="http://schemas.openxmlformats.org/officeDocument/2006/relationships/hyperlink" Target="https://podminky.urs.cz/item/CS_URS_2025_01/997013501" TargetMode="External"/><Relationship Id="rId67" Type="http://schemas.openxmlformats.org/officeDocument/2006/relationships/hyperlink" Target="https://podminky.urs.cz/item/CS_URS_2025_01/762711820" TargetMode="External"/><Relationship Id="rId20" Type="http://schemas.openxmlformats.org/officeDocument/2006/relationships/hyperlink" Target="https://podminky.urs.cz/item/CS_URS_2025_01/184818232" TargetMode="External"/><Relationship Id="rId41" Type="http://schemas.openxmlformats.org/officeDocument/2006/relationships/hyperlink" Target="https://podminky.urs.cz/item/CS_URS_2025_01/596211212" TargetMode="External"/><Relationship Id="rId54" Type="http://schemas.openxmlformats.org/officeDocument/2006/relationships/hyperlink" Target="https://podminky.urs.cz/item/CS_URS_2025_01/966001211" TargetMode="External"/><Relationship Id="rId62" Type="http://schemas.openxmlformats.org/officeDocument/2006/relationships/hyperlink" Target="https://podminky.urs.cz/item/CS_URS_2025_01/998232110" TargetMode="External"/><Relationship Id="rId70" Type="http://schemas.openxmlformats.org/officeDocument/2006/relationships/hyperlink" Target="https://podminky.urs.cz/item/CS_URS_2025_01/764004861" TargetMode="External"/><Relationship Id="rId75" Type="http://schemas.openxmlformats.org/officeDocument/2006/relationships/hyperlink" Target="https://podminky.urs.cz/item/CS_URS_2025_01/767585101" TargetMode="External"/><Relationship Id="rId83" Type="http://schemas.openxmlformats.org/officeDocument/2006/relationships/hyperlink" Target="https://podminky.urs.cz/item/CS_URS_2025_01/030001000" TargetMode="External"/><Relationship Id="rId1" Type="http://schemas.openxmlformats.org/officeDocument/2006/relationships/hyperlink" Target="https://podminky.urs.cz/item/CS_URS_2025_01/113106123" TargetMode="External"/><Relationship Id="rId6" Type="http://schemas.openxmlformats.org/officeDocument/2006/relationships/hyperlink" Target="https://podminky.urs.cz/item/CS_URS_2025_01/132251251" TargetMode="External"/><Relationship Id="rId15" Type="http://schemas.openxmlformats.org/officeDocument/2006/relationships/hyperlink" Target="https://podminky.urs.cz/item/CS_URS_2025_01/174151101" TargetMode="External"/><Relationship Id="rId23" Type="http://schemas.openxmlformats.org/officeDocument/2006/relationships/hyperlink" Target="https://podminky.urs.cz/item/CS_URS_2025_01/213221102" TargetMode="External"/><Relationship Id="rId28" Type="http://schemas.openxmlformats.org/officeDocument/2006/relationships/hyperlink" Target="https://podminky.urs.cz/item/CS_URS_2025_01/275322511" TargetMode="External"/><Relationship Id="rId36" Type="http://schemas.openxmlformats.org/officeDocument/2006/relationships/hyperlink" Target="https://podminky.urs.cz/item/CS_URS_2025_01/348171146" TargetMode="External"/><Relationship Id="rId49" Type="http://schemas.openxmlformats.org/officeDocument/2006/relationships/hyperlink" Target="https://podminky.urs.cz/item/CS_URS_2025_01/938908421" TargetMode="External"/><Relationship Id="rId57" Type="http://schemas.openxmlformats.org/officeDocument/2006/relationships/hyperlink" Target="https://podminky.urs.cz/item/CS_URS_2025_01/979054451" TargetMode="External"/><Relationship Id="rId10" Type="http://schemas.openxmlformats.org/officeDocument/2006/relationships/hyperlink" Target="https://podminky.urs.cz/item/CS_URS_2025_01/162751117" TargetMode="External"/><Relationship Id="rId31" Type="http://schemas.openxmlformats.org/officeDocument/2006/relationships/hyperlink" Target="https://podminky.urs.cz/item/CS_URS_2025_01/275361821" TargetMode="External"/><Relationship Id="rId44" Type="http://schemas.openxmlformats.org/officeDocument/2006/relationships/hyperlink" Target="https://podminky.urs.cz/item/CS_URS_2025_01/892381111" TargetMode="External"/><Relationship Id="rId52" Type="http://schemas.openxmlformats.org/officeDocument/2006/relationships/hyperlink" Target="https://podminky.urs.cz/item/CS_URS_2025_01/953946123" TargetMode="External"/><Relationship Id="rId60" Type="http://schemas.openxmlformats.org/officeDocument/2006/relationships/hyperlink" Target="https://podminky.urs.cz/item/CS_URS_2025_01/997013509" TargetMode="External"/><Relationship Id="rId65" Type="http://schemas.openxmlformats.org/officeDocument/2006/relationships/hyperlink" Target="https://podminky.urs.cz/item/CS_URS_2025_01/998721101" TargetMode="External"/><Relationship Id="rId73" Type="http://schemas.openxmlformats.org/officeDocument/2006/relationships/hyperlink" Target="https://podminky.urs.cz/item/CS_URS_2025_01/767391111" TargetMode="External"/><Relationship Id="rId78" Type="http://schemas.openxmlformats.org/officeDocument/2006/relationships/hyperlink" Target="https://podminky.urs.cz/item/CS_URS_2025_01/783301311" TargetMode="External"/><Relationship Id="rId81" Type="http://schemas.openxmlformats.org/officeDocument/2006/relationships/hyperlink" Target="https://podminky.urs.cz/item/CS_URS_2025_01/783317101" TargetMode="External"/><Relationship Id="rId86" Type="http://schemas.openxmlformats.org/officeDocument/2006/relationships/hyperlink" Target="https://podminky.urs.cz/item/CS_URS_2025_01/090001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5" t="s">
        <v>14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P5" s="23"/>
      <c r="AQ5" s="23"/>
      <c r="AR5" s="21"/>
      <c r="BE5" s="312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7" t="s">
        <v>17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P6" s="23"/>
      <c r="AQ6" s="23"/>
      <c r="AR6" s="21"/>
      <c r="BE6" s="313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3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13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3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13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13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3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31</v>
      </c>
      <c r="AO13" s="23"/>
      <c r="AP13" s="23"/>
      <c r="AQ13" s="23"/>
      <c r="AR13" s="21"/>
      <c r="BE13" s="313"/>
      <c r="BS13" s="18" t="s">
        <v>6</v>
      </c>
    </row>
    <row r="14" spans="1:74" ht="12.75">
      <c r="B14" s="22"/>
      <c r="C14" s="23"/>
      <c r="D14" s="23"/>
      <c r="E14" s="318" t="s">
        <v>31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0" t="s">
        <v>29</v>
      </c>
      <c r="AL14" s="23"/>
      <c r="AM14" s="23"/>
      <c r="AN14" s="32" t="s">
        <v>31</v>
      </c>
      <c r="AO14" s="23"/>
      <c r="AP14" s="23"/>
      <c r="AQ14" s="23"/>
      <c r="AR14" s="21"/>
      <c r="BE14" s="313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3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33</v>
      </c>
      <c r="AO16" s="23"/>
      <c r="AP16" s="23"/>
      <c r="AQ16" s="23"/>
      <c r="AR16" s="21"/>
      <c r="BE16" s="313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13"/>
      <c r="BS17" s="18" t="s">
        <v>35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3"/>
      <c r="BS18" s="18" t="s">
        <v>6</v>
      </c>
    </row>
    <row r="19" spans="1:71" s="1" customFormat="1" ht="12" customHeight="1">
      <c r="B19" s="22"/>
      <c r="C19" s="23"/>
      <c r="D19" s="30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37</v>
      </c>
      <c r="AO19" s="23"/>
      <c r="AP19" s="23"/>
      <c r="AQ19" s="23"/>
      <c r="AR19" s="21"/>
      <c r="BE19" s="313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13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3"/>
    </row>
    <row r="22" spans="1:71" s="1" customFormat="1" ht="12" customHeight="1">
      <c r="B22" s="22"/>
      <c r="C22" s="23"/>
      <c r="D22" s="30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3"/>
    </row>
    <row r="23" spans="1:71" s="1" customFormat="1" ht="47.25" customHeight="1">
      <c r="B23" s="22"/>
      <c r="C23" s="23"/>
      <c r="D23" s="23"/>
      <c r="E23" s="320" t="s">
        <v>40</v>
      </c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23"/>
      <c r="AP23" s="23"/>
      <c r="AQ23" s="23"/>
      <c r="AR23" s="21"/>
      <c r="BE23" s="313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3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3"/>
    </row>
    <row r="26" spans="1:71" s="2" customFormat="1" ht="25.9" customHeight="1">
      <c r="A26" s="35"/>
      <c r="B26" s="36"/>
      <c r="C26" s="37"/>
      <c r="D26" s="38" t="s">
        <v>41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1">
        <f>ROUND(AG54,2)</f>
        <v>0</v>
      </c>
      <c r="AL26" s="322"/>
      <c r="AM26" s="322"/>
      <c r="AN26" s="322"/>
      <c r="AO26" s="322"/>
      <c r="AP26" s="37"/>
      <c r="AQ26" s="37"/>
      <c r="AR26" s="40"/>
      <c r="BE26" s="313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3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3" t="s">
        <v>42</v>
      </c>
      <c r="M28" s="323"/>
      <c r="N28" s="323"/>
      <c r="O28" s="323"/>
      <c r="P28" s="323"/>
      <c r="Q28" s="37"/>
      <c r="R28" s="37"/>
      <c r="S28" s="37"/>
      <c r="T28" s="37"/>
      <c r="U28" s="37"/>
      <c r="V28" s="37"/>
      <c r="W28" s="323" t="s">
        <v>43</v>
      </c>
      <c r="X28" s="323"/>
      <c r="Y28" s="323"/>
      <c r="Z28" s="323"/>
      <c r="AA28" s="323"/>
      <c r="AB28" s="323"/>
      <c r="AC28" s="323"/>
      <c r="AD28" s="323"/>
      <c r="AE28" s="323"/>
      <c r="AF28" s="37"/>
      <c r="AG28" s="37"/>
      <c r="AH28" s="37"/>
      <c r="AI28" s="37"/>
      <c r="AJ28" s="37"/>
      <c r="AK28" s="323" t="s">
        <v>44</v>
      </c>
      <c r="AL28" s="323"/>
      <c r="AM28" s="323"/>
      <c r="AN28" s="323"/>
      <c r="AO28" s="323"/>
      <c r="AP28" s="37"/>
      <c r="AQ28" s="37"/>
      <c r="AR28" s="40"/>
      <c r="BE28" s="313"/>
    </row>
    <row r="29" spans="1:71" s="3" customFormat="1" ht="14.45" customHeight="1">
      <c r="B29" s="41"/>
      <c r="C29" s="42"/>
      <c r="D29" s="30" t="s">
        <v>45</v>
      </c>
      <c r="E29" s="42"/>
      <c r="F29" s="30" t="s">
        <v>46</v>
      </c>
      <c r="G29" s="42"/>
      <c r="H29" s="42"/>
      <c r="I29" s="42"/>
      <c r="J29" s="42"/>
      <c r="K29" s="42"/>
      <c r="L29" s="326">
        <v>0.21</v>
      </c>
      <c r="M29" s="325"/>
      <c r="N29" s="325"/>
      <c r="O29" s="325"/>
      <c r="P29" s="325"/>
      <c r="Q29" s="42"/>
      <c r="R29" s="42"/>
      <c r="S29" s="42"/>
      <c r="T29" s="42"/>
      <c r="U29" s="42"/>
      <c r="V29" s="42"/>
      <c r="W29" s="324">
        <f>ROUND(AZ54, 2)</f>
        <v>0</v>
      </c>
      <c r="X29" s="325"/>
      <c r="Y29" s="325"/>
      <c r="Z29" s="325"/>
      <c r="AA29" s="325"/>
      <c r="AB29" s="325"/>
      <c r="AC29" s="325"/>
      <c r="AD29" s="325"/>
      <c r="AE29" s="325"/>
      <c r="AF29" s="42"/>
      <c r="AG29" s="42"/>
      <c r="AH29" s="42"/>
      <c r="AI29" s="42"/>
      <c r="AJ29" s="42"/>
      <c r="AK29" s="324">
        <f>ROUND(AV54, 2)</f>
        <v>0</v>
      </c>
      <c r="AL29" s="325"/>
      <c r="AM29" s="325"/>
      <c r="AN29" s="325"/>
      <c r="AO29" s="325"/>
      <c r="AP29" s="42"/>
      <c r="AQ29" s="42"/>
      <c r="AR29" s="43"/>
      <c r="BE29" s="314"/>
    </row>
    <row r="30" spans="1:71" s="3" customFormat="1" ht="14.45" customHeight="1">
      <c r="B30" s="41"/>
      <c r="C30" s="42"/>
      <c r="D30" s="42"/>
      <c r="E30" s="42"/>
      <c r="F30" s="30" t="s">
        <v>47</v>
      </c>
      <c r="G30" s="42"/>
      <c r="H30" s="42"/>
      <c r="I30" s="42"/>
      <c r="J30" s="42"/>
      <c r="K30" s="42"/>
      <c r="L30" s="326">
        <v>0.12</v>
      </c>
      <c r="M30" s="325"/>
      <c r="N30" s="325"/>
      <c r="O30" s="325"/>
      <c r="P30" s="325"/>
      <c r="Q30" s="42"/>
      <c r="R30" s="42"/>
      <c r="S30" s="42"/>
      <c r="T30" s="42"/>
      <c r="U30" s="42"/>
      <c r="V30" s="42"/>
      <c r="W30" s="324">
        <f>ROUND(BA54, 2)</f>
        <v>0</v>
      </c>
      <c r="X30" s="325"/>
      <c r="Y30" s="325"/>
      <c r="Z30" s="325"/>
      <c r="AA30" s="325"/>
      <c r="AB30" s="325"/>
      <c r="AC30" s="325"/>
      <c r="AD30" s="325"/>
      <c r="AE30" s="325"/>
      <c r="AF30" s="42"/>
      <c r="AG30" s="42"/>
      <c r="AH30" s="42"/>
      <c r="AI30" s="42"/>
      <c r="AJ30" s="42"/>
      <c r="AK30" s="324">
        <f>ROUND(AW54, 2)</f>
        <v>0</v>
      </c>
      <c r="AL30" s="325"/>
      <c r="AM30" s="325"/>
      <c r="AN30" s="325"/>
      <c r="AO30" s="325"/>
      <c r="AP30" s="42"/>
      <c r="AQ30" s="42"/>
      <c r="AR30" s="43"/>
      <c r="BE30" s="314"/>
    </row>
    <row r="31" spans="1:71" s="3" customFormat="1" ht="14.45" hidden="1" customHeight="1">
      <c r="B31" s="41"/>
      <c r="C31" s="42"/>
      <c r="D31" s="42"/>
      <c r="E31" s="42"/>
      <c r="F31" s="30" t="s">
        <v>48</v>
      </c>
      <c r="G31" s="42"/>
      <c r="H31" s="42"/>
      <c r="I31" s="42"/>
      <c r="J31" s="42"/>
      <c r="K31" s="42"/>
      <c r="L31" s="326">
        <v>0.21</v>
      </c>
      <c r="M31" s="325"/>
      <c r="N31" s="325"/>
      <c r="O31" s="325"/>
      <c r="P31" s="325"/>
      <c r="Q31" s="42"/>
      <c r="R31" s="42"/>
      <c r="S31" s="42"/>
      <c r="T31" s="42"/>
      <c r="U31" s="42"/>
      <c r="V31" s="42"/>
      <c r="W31" s="324">
        <f>ROUND(BB54, 2)</f>
        <v>0</v>
      </c>
      <c r="X31" s="325"/>
      <c r="Y31" s="325"/>
      <c r="Z31" s="325"/>
      <c r="AA31" s="325"/>
      <c r="AB31" s="325"/>
      <c r="AC31" s="325"/>
      <c r="AD31" s="325"/>
      <c r="AE31" s="325"/>
      <c r="AF31" s="42"/>
      <c r="AG31" s="42"/>
      <c r="AH31" s="42"/>
      <c r="AI31" s="42"/>
      <c r="AJ31" s="42"/>
      <c r="AK31" s="324">
        <v>0</v>
      </c>
      <c r="AL31" s="325"/>
      <c r="AM31" s="325"/>
      <c r="AN31" s="325"/>
      <c r="AO31" s="325"/>
      <c r="AP31" s="42"/>
      <c r="AQ31" s="42"/>
      <c r="AR31" s="43"/>
      <c r="BE31" s="314"/>
    </row>
    <row r="32" spans="1:71" s="3" customFormat="1" ht="14.45" hidden="1" customHeight="1">
      <c r="B32" s="41"/>
      <c r="C32" s="42"/>
      <c r="D32" s="42"/>
      <c r="E32" s="42"/>
      <c r="F32" s="30" t="s">
        <v>49</v>
      </c>
      <c r="G32" s="42"/>
      <c r="H32" s="42"/>
      <c r="I32" s="42"/>
      <c r="J32" s="42"/>
      <c r="K32" s="42"/>
      <c r="L32" s="326">
        <v>0.12</v>
      </c>
      <c r="M32" s="325"/>
      <c r="N32" s="325"/>
      <c r="O32" s="325"/>
      <c r="P32" s="325"/>
      <c r="Q32" s="42"/>
      <c r="R32" s="42"/>
      <c r="S32" s="42"/>
      <c r="T32" s="42"/>
      <c r="U32" s="42"/>
      <c r="V32" s="42"/>
      <c r="W32" s="324">
        <f>ROUND(BC54, 2)</f>
        <v>0</v>
      </c>
      <c r="X32" s="325"/>
      <c r="Y32" s="325"/>
      <c r="Z32" s="325"/>
      <c r="AA32" s="325"/>
      <c r="AB32" s="325"/>
      <c r="AC32" s="325"/>
      <c r="AD32" s="325"/>
      <c r="AE32" s="325"/>
      <c r="AF32" s="42"/>
      <c r="AG32" s="42"/>
      <c r="AH32" s="42"/>
      <c r="AI32" s="42"/>
      <c r="AJ32" s="42"/>
      <c r="AK32" s="324">
        <v>0</v>
      </c>
      <c r="AL32" s="325"/>
      <c r="AM32" s="325"/>
      <c r="AN32" s="325"/>
      <c r="AO32" s="325"/>
      <c r="AP32" s="42"/>
      <c r="AQ32" s="42"/>
      <c r="AR32" s="43"/>
      <c r="BE32" s="314"/>
    </row>
    <row r="33" spans="1:57" s="3" customFormat="1" ht="14.45" hidden="1" customHeight="1">
      <c r="B33" s="41"/>
      <c r="C33" s="42"/>
      <c r="D33" s="42"/>
      <c r="E33" s="42"/>
      <c r="F33" s="30" t="s">
        <v>50</v>
      </c>
      <c r="G33" s="42"/>
      <c r="H33" s="42"/>
      <c r="I33" s="42"/>
      <c r="J33" s="42"/>
      <c r="K33" s="42"/>
      <c r="L33" s="326">
        <v>0</v>
      </c>
      <c r="M33" s="325"/>
      <c r="N33" s="325"/>
      <c r="O33" s="325"/>
      <c r="P33" s="325"/>
      <c r="Q33" s="42"/>
      <c r="R33" s="42"/>
      <c r="S33" s="42"/>
      <c r="T33" s="42"/>
      <c r="U33" s="42"/>
      <c r="V33" s="42"/>
      <c r="W33" s="324">
        <f>ROUND(BD54, 2)</f>
        <v>0</v>
      </c>
      <c r="X33" s="325"/>
      <c r="Y33" s="325"/>
      <c r="Z33" s="325"/>
      <c r="AA33" s="325"/>
      <c r="AB33" s="325"/>
      <c r="AC33" s="325"/>
      <c r="AD33" s="325"/>
      <c r="AE33" s="325"/>
      <c r="AF33" s="42"/>
      <c r="AG33" s="42"/>
      <c r="AH33" s="42"/>
      <c r="AI33" s="42"/>
      <c r="AJ33" s="42"/>
      <c r="AK33" s="324">
        <v>0</v>
      </c>
      <c r="AL33" s="325"/>
      <c r="AM33" s="325"/>
      <c r="AN33" s="325"/>
      <c r="AO33" s="325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51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52</v>
      </c>
      <c r="U35" s="46"/>
      <c r="V35" s="46"/>
      <c r="W35" s="46"/>
      <c r="X35" s="327" t="s">
        <v>53</v>
      </c>
      <c r="Y35" s="328"/>
      <c r="Z35" s="328"/>
      <c r="AA35" s="328"/>
      <c r="AB35" s="328"/>
      <c r="AC35" s="46"/>
      <c r="AD35" s="46"/>
      <c r="AE35" s="46"/>
      <c r="AF35" s="46"/>
      <c r="AG35" s="46"/>
      <c r="AH35" s="46"/>
      <c r="AI35" s="46"/>
      <c r="AJ35" s="46"/>
      <c r="AK35" s="329">
        <f>SUM(AK26:AK33)</f>
        <v>0</v>
      </c>
      <c r="AL35" s="328"/>
      <c r="AM35" s="328"/>
      <c r="AN35" s="328"/>
      <c r="AO35" s="330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54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25-020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1" t="str">
        <f>K6</f>
        <v>Vstupní brána ZŠ Za Chlumem v Bílině</v>
      </c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Bílina, ul.Sídliště Za Chlumem 824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3" t="str">
        <f>IF(AN8= "","",AN8)</f>
        <v>8. 4. 2025</v>
      </c>
      <c r="AN47" s="333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25.7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Město Bílina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32</v>
      </c>
      <c r="AJ49" s="37"/>
      <c r="AK49" s="37"/>
      <c r="AL49" s="37"/>
      <c r="AM49" s="334" t="str">
        <f>IF(E17="","",E17)</f>
        <v>Ing. arch P.Brožek ,BRAK architects</v>
      </c>
      <c r="AN49" s="335"/>
      <c r="AO49" s="335"/>
      <c r="AP49" s="335"/>
      <c r="AQ49" s="37"/>
      <c r="AR49" s="40"/>
      <c r="AS49" s="336" t="s">
        <v>55</v>
      </c>
      <c r="AT49" s="337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2" customHeight="1">
      <c r="A50" s="35"/>
      <c r="B50" s="36"/>
      <c r="C50" s="30" t="s">
        <v>30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36</v>
      </c>
      <c r="AJ50" s="37"/>
      <c r="AK50" s="37"/>
      <c r="AL50" s="37"/>
      <c r="AM50" s="334" t="str">
        <f>IF(E20="","",E20)</f>
        <v>B.Hudová</v>
      </c>
      <c r="AN50" s="335"/>
      <c r="AO50" s="335"/>
      <c r="AP50" s="335"/>
      <c r="AQ50" s="37"/>
      <c r="AR50" s="40"/>
      <c r="AS50" s="338"/>
      <c r="AT50" s="339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0"/>
      <c r="AT51" s="341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42" t="s">
        <v>56</v>
      </c>
      <c r="D52" s="343"/>
      <c r="E52" s="343"/>
      <c r="F52" s="343"/>
      <c r="G52" s="343"/>
      <c r="H52" s="67"/>
      <c r="I52" s="344" t="s">
        <v>57</v>
      </c>
      <c r="J52" s="343"/>
      <c r="K52" s="343"/>
      <c r="L52" s="343"/>
      <c r="M52" s="343"/>
      <c r="N52" s="343"/>
      <c r="O52" s="343"/>
      <c r="P52" s="343"/>
      <c r="Q52" s="343"/>
      <c r="R52" s="343"/>
      <c r="S52" s="343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3"/>
      <c r="AG52" s="345" t="s">
        <v>58</v>
      </c>
      <c r="AH52" s="343"/>
      <c r="AI52" s="343"/>
      <c r="AJ52" s="343"/>
      <c r="AK52" s="343"/>
      <c r="AL52" s="343"/>
      <c r="AM52" s="343"/>
      <c r="AN52" s="344" t="s">
        <v>59</v>
      </c>
      <c r="AO52" s="343"/>
      <c r="AP52" s="343"/>
      <c r="AQ52" s="68" t="s">
        <v>60</v>
      </c>
      <c r="AR52" s="40"/>
      <c r="AS52" s="69" t="s">
        <v>61</v>
      </c>
      <c r="AT52" s="70" t="s">
        <v>62</v>
      </c>
      <c r="AU52" s="70" t="s">
        <v>63</v>
      </c>
      <c r="AV52" s="70" t="s">
        <v>64</v>
      </c>
      <c r="AW52" s="70" t="s">
        <v>65</v>
      </c>
      <c r="AX52" s="70" t="s">
        <v>66</v>
      </c>
      <c r="AY52" s="70" t="s">
        <v>67</v>
      </c>
      <c r="AZ52" s="70" t="s">
        <v>68</v>
      </c>
      <c r="BA52" s="70" t="s">
        <v>69</v>
      </c>
      <c r="BB52" s="70" t="s">
        <v>70</v>
      </c>
      <c r="BC52" s="70" t="s">
        <v>71</v>
      </c>
      <c r="BD52" s="71" t="s">
        <v>72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73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9">
        <f>ROUND(AG55,2)</f>
        <v>0</v>
      </c>
      <c r="AH54" s="349"/>
      <c r="AI54" s="349"/>
      <c r="AJ54" s="349"/>
      <c r="AK54" s="349"/>
      <c r="AL54" s="349"/>
      <c r="AM54" s="349"/>
      <c r="AN54" s="350">
        <f>SUM(AG54,AT54)</f>
        <v>0</v>
      </c>
      <c r="AO54" s="350"/>
      <c r="AP54" s="350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74</v>
      </c>
      <c r="BT54" s="85" t="s">
        <v>75</v>
      </c>
      <c r="BV54" s="85" t="s">
        <v>76</v>
      </c>
      <c r="BW54" s="85" t="s">
        <v>5</v>
      </c>
      <c r="BX54" s="85" t="s">
        <v>77</v>
      </c>
      <c r="CL54" s="85" t="s">
        <v>19</v>
      </c>
    </row>
    <row r="55" spans="1:90" s="7" customFormat="1" ht="16.5" customHeight="1">
      <c r="A55" s="86" t="s">
        <v>78</v>
      </c>
      <c r="B55" s="87"/>
      <c r="C55" s="88"/>
      <c r="D55" s="348" t="s">
        <v>14</v>
      </c>
      <c r="E55" s="348"/>
      <c r="F55" s="348"/>
      <c r="G55" s="348"/>
      <c r="H55" s="348"/>
      <c r="I55" s="89"/>
      <c r="J55" s="348" t="s">
        <v>17</v>
      </c>
      <c r="K55" s="348"/>
      <c r="L55" s="348"/>
      <c r="M55" s="348"/>
      <c r="N55" s="348"/>
      <c r="O55" s="348"/>
      <c r="P55" s="348"/>
      <c r="Q55" s="348"/>
      <c r="R55" s="348"/>
      <c r="S55" s="348"/>
      <c r="T55" s="348"/>
      <c r="U55" s="348"/>
      <c r="V55" s="348"/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6">
        <f>'25-020 - Vstupní brána ZŠ...'!J28</f>
        <v>0</v>
      </c>
      <c r="AH55" s="347"/>
      <c r="AI55" s="347"/>
      <c r="AJ55" s="347"/>
      <c r="AK55" s="347"/>
      <c r="AL55" s="347"/>
      <c r="AM55" s="347"/>
      <c r="AN55" s="346">
        <f>SUM(AG55,AT55)</f>
        <v>0</v>
      </c>
      <c r="AO55" s="347"/>
      <c r="AP55" s="347"/>
      <c r="AQ55" s="90" t="s">
        <v>79</v>
      </c>
      <c r="AR55" s="91"/>
      <c r="AS55" s="92">
        <v>0</v>
      </c>
      <c r="AT55" s="93">
        <f>ROUND(SUM(AV55:AW55),2)</f>
        <v>0</v>
      </c>
      <c r="AU55" s="94">
        <f>'25-020 - Vstupní brána ZŠ...'!P95</f>
        <v>0</v>
      </c>
      <c r="AV55" s="93">
        <f>'25-020 - Vstupní brána ZŠ...'!J31</f>
        <v>0</v>
      </c>
      <c r="AW55" s="93">
        <f>'25-020 - Vstupní brána ZŠ...'!J32</f>
        <v>0</v>
      </c>
      <c r="AX55" s="93">
        <f>'25-020 - Vstupní brána ZŠ...'!J33</f>
        <v>0</v>
      </c>
      <c r="AY55" s="93">
        <f>'25-020 - Vstupní brána ZŠ...'!J34</f>
        <v>0</v>
      </c>
      <c r="AZ55" s="93">
        <f>'25-020 - Vstupní brána ZŠ...'!F31</f>
        <v>0</v>
      </c>
      <c r="BA55" s="93">
        <f>'25-020 - Vstupní brána ZŠ...'!F32</f>
        <v>0</v>
      </c>
      <c r="BB55" s="93">
        <f>'25-020 - Vstupní brána ZŠ...'!F33</f>
        <v>0</v>
      </c>
      <c r="BC55" s="93">
        <f>'25-020 - Vstupní brána ZŠ...'!F34</f>
        <v>0</v>
      </c>
      <c r="BD55" s="95">
        <f>'25-020 - Vstupní brána ZŠ...'!F35</f>
        <v>0</v>
      </c>
      <c r="BT55" s="96" t="s">
        <v>80</v>
      </c>
      <c r="BU55" s="96" t="s">
        <v>81</v>
      </c>
      <c r="BV55" s="96" t="s">
        <v>76</v>
      </c>
      <c r="BW55" s="96" t="s">
        <v>5</v>
      </c>
      <c r="BX55" s="96" t="s">
        <v>77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3w2cb/HD5pNjslMCocYe7h350dC2qdAdCxY2OFzNmrF7kNmvalx/c4R+U17Tm1Q4pSrC6CFIkdhZBceBVU2nZA==" saltValue="WFUnc4YYF2WS4bxBcoCI4hMcw4NcbKdFizA2+cvGPAz2eW+2Ctl82+Xt+6O9rKXHayB4HHYBTizvcQKDPzSt/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5-020 - Vstupní brána ZŠ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8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82</v>
      </c>
    </row>
    <row r="4" spans="1:46" s="1" customFormat="1" ht="24.95" customHeight="1">
      <c r="B4" s="21"/>
      <c r="D4" s="99" t="s">
        <v>83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6.5" customHeight="1">
      <c r="A7" s="35"/>
      <c r="B7" s="40"/>
      <c r="C7" s="35"/>
      <c r="D7" s="35"/>
      <c r="E7" s="352" t="s">
        <v>17</v>
      </c>
      <c r="F7" s="353"/>
      <c r="G7" s="353"/>
      <c r="H7" s="353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8. 4. 2025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25</v>
      </c>
      <c r="E12" s="35"/>
      <c r="F12" s="35"/>
      <c r="G12" s="35"/>
      <c r="H12" s="35"/>
      <c r="I12" s="101" t="s">
        <v>26</v>
      </c>
      <c r="J12" s="103" t="s">
        <v>27</v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">
        <v>28</v>
      </c>
      <c r="F13" s="35"/>
      <c r="G13" s="35"/>
      <c r="H13" s="35"/>
      <c r="I13" s="101" t="s">
        <v>29</v>
      </c>
      <c r="J13" s="103" t="s">
        <v>19</v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30</v>
      </c>
      <c r="E15" s="35"/>
      <c r="F15" s="35"/>
      <c r="G15" s="35"/>
      <c r="H15" s="35"/>
      <c r="I15" s="101" t="s">
        <v>26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54" t="str">
        <f>'Rekapitulace stavby'!E14</f>
        <v>Vyplň údaj</v>
      </c>
      <c r="F16" s="355"/>
      <c r="G16" s="355"/>
      <c r="H16" s="355"/>
      <c r="I16" s="101" t="s">
        <v>29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32</v>
      </c>
      <c r="E18" s="35"/>
      <c r="F18" s="35"/>
      <c r="G18" s="35"/>
      <c r="H18" s="35"/>
      <c r="I18" s="101" t="s">
        <v>26</v>
      </c>
      <c r="J18" s="103" t="s">
        <v>33</v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">
        <v>34</v>
      </c>
      <c r="F19" s="35"/>
      <c r="G19" s="35"/>
      <c r="H19" s="35"/>
      <c r="I19" s="101" t="s">
        <v>29</v>
      </c>
      <c r="J19" s="103" t="s">
        <v>19</v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36</v>
      </c>
      <c r="E21" s="35"/>
      <c r="F21" s="35"/>
      <c r="G21" s="35"/>
      <c r="H21" s="35"/>
      <c r="I21" s="101" t="s">
        <v>26</v>
      </c>
      <c r="J21" s="103" t="s">
        <v>37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38</v>
      </c>
      <c r="F22" s="35"/>
      <c r="G22" s="35"/>
      <c r="H22" s="35"/>
      <c r="I22" s="101" t="s">
        <v>29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39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71.25" customHeight="1">
      <c r="A25" s="105"/>
      <c r="B25" s="106"/>
      <c r="C25" s="105"/>
      <c r="D25" s="105"/>
      <c r="E25" s="356" t="s">
        <v>40</v>
      </c>
      <c r="F25" s="356"/>
      <c r="G25" s="356"/>
      <c r="H25" s="356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41</v>
      </c>
      <c r="E28" s="35"/>
      <c r="F28" s="35"/>
      <c r="G28" s="35"/>
      <c r="H28" s="35"/>
      <c r="I28" s="35"/>
      <c r="J28" s="110">
        <f>ROUND(J95,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43</v>
      </c>
      <c r="G30" s="35"/>
      <c r="H30" s="35"/>
      <c r="I30" s="111" t="s">
        <v>42</v>
      </c>
      <c r="J30" s="111" t="s">
        <v>44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45</v>
      </c>
      <c r="E31" s="101" t="s">
        <v>46</v>
      </c>
      <c r="F31" s="113">
        <f>ROUND((SUM(BE95:BE584)),  2)</f>
        <v>0</v>
      </c>
      <c r="G31" s="35"/>
      <c r="H31" s="35"/>
      <c r="I31" s="114">
        <v>0.21</v>
      </c>
      <c r="J31" s="113">
        <f>ROUND(((SUM(BE95:BE584))*I31),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47</v>
      </c>
      <c r="F32" s="113">
        <f>ROUND((SUM(BF95:BF584)),  2)</f>
        <v>0</v>
      </c>
      <c r="G32" s="35"/>
      <c r="H32" s="35"/>
      <c r="I32" s="114">
        <v>0.12</v>
      </c>
      <c r="J32" s="113">
        <f>ROUND(((SUM(BF95:BF584))*I32),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48</v>
      </c>
      <c r="F33" s="113">
        <f>ROUND((SUM(BG95:BG584)),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49</v>
      </c>
      <c r="F34" s="113">
        <f>ROUND((SUM(BH95:BH584)),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50</v>
      </c>
      <c r="F35" s="113">
        <f>ROUND((SUM(BI95:BI584)),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51</v>
      </c>
      <c r="E37" s="117"/>
      <c r="F37" s="117"/>
      <c r="G37" s="118" t="s">
        <v>52</v>
      </c>
      <c r="H37" s="119" t="s">
        <v>53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84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6.5" customHeight="1">
      <c r="A46" s="35"/>
      <c r="B46" s="36"/>
      <c r="C46" s="37"/>
      <c r="D46" s="37"/>
      <c r="E46" s="331" t="str">
        <f>E7</f>
        <v>Vstupní brána ZŠ Za Chlumem v Bílině</v>
      </c>
      <c r="F46" s="357"/>
      <c r="G46" s="357"/>
      <c r="H46" s="357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Bílina, ul.Sídliště Za Chlumem 824</v>
      </c>
      <c r="G48" s="37"/>
      <c r="H48" s="37"/>
      <c r="I48" s="30" t="s">
        <v>23</v>
      </c>
      <c r="J48" s="60" t="str">
        <f>IF(J10="","",J10)</f>
        <v>8. 4. 2025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25.7" customHeight="1">
      <c r="A50" s="35"/>
      <c r="B50" s="36"/>
      <c r="C50" s="30" t="s">
        <v>25</v>
      </c>
      <c r="D50" s="37"/>
      <c r="E50" s="37"/>
      <c r="F50" s="28" t="str">
        <f>E13</f>
        <v>Město Bílina</v>
      </c>
      <c r="G50" s="37"/>
      <c r="H50" s="37"/>
      <c r="I50" s="30" t="s">
        <v>32</v>
      </c>
      <c r="J50" s="33" t="str">
        <f>E19</f>
        <v>Ing. arch P.Brožek ,BRAK architects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2" customHeight="1">
      <c r="A51" s="35"/>
      <c r="B51" s="36"/>
      <c r="C51" s="30" t="s">
        <v>30</v>
      </c>
      <c r="D51" s="37"/>
      <c r="E51" s="37"/>
      <c r="F51" s="28" t="str">
        <f>IF(E16="","",E16)</f>
        <v>Vyplň údaj</v>
      </c>
      <c r="G51" s="37"/>
      <c r="H51" s="37"/>
      <c r="I51" s="30" t="s">
        <v>36</v>
      </c>
      <c r="J51" s="33" t="str">
        <f>E22</f>
        <v>B.Hudová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85</v>
      </c>
      <c r="D53" s="127"/>
      <c r="E53" s="127"/>
      <c r="F53" s="127"/>
      <c r="G53" s="127"/>
      <c r="H53" s="127"/>
      <c r="I53" s="127"/>
      <c r="J53" s="128" t="s">
        <v>86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73</v>
      </c>
      <c r="D55" s="37"/>
      <c r="E55" s="37"/>
      <c r="F55" s="37"/>
      <c r="G55" s="37"/>
      <c r="H55" s="37"/>
      <c r="I55" s="37"/>
      <c r="J55" s="78">
        <f>J95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87</v>
      </c>
    </row>
    <row r="56" spans="1:47" s="9" customFormat="1" ht="24.95" customHeight="1">
      <c r="B56" s="130"/>
      <c r="C56" s="131"/>
      <c r="D56" s="132" t="s">
        <v>88</v>
      </c>
      <c r="E56" s="133"/>
      <c r="F56" s="133"/>
      <c r="G56" s="133"/>
      <c r="H56" s="133"/>
      <c r="I56" s="133"/>
      <c r="J56" s="134">
        <f>J96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89</v>
      </c>
      <c r="E57" s="139"/>
      <c r="F57" s="139"/>
      <c r="G57" s="139"/>
      <c r="H57" s="139"/>
      <c r="I57" s="139"/>
      <c r="J57" s="140">
        <f>J97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90</v>
      </c>
      <c r="E58" s="139"/>
      <c r="F58" s="139"/>
      <c r="G58" s="139"/>
      <c r="H58" s="139"/>
      <c r="I58" s="139"/>
      <c r="J58" s="140">
        <f>J188</f>
        <v>0</v>
      </c>
      <c r="K58" s="137"/>
      <c r="L58" s="141"/>
    </row>
    <row r="59" spans="1:47" s="10" customFormat="1" ht="19.899999999999999" customHeight="1">
      <c r="B59" s="136"/>
      <c r="C59" s="137"/>
      <c r="D59" s="138" t="s">
        <v>91</v>
      </c>
      <c r="E59" s="139"/>
      <c r="F59" s="139"/>
      <c r="G59" s="139"/>
      <c r="H59" s="139"/>
      <c r="I59" s="139"/>
      <c r="J59" s="140">
        <f>J244</f>
        <v>0</v>
      </c>
      <c r="K59" s="137"/>
      <c r="L59" s="141"/>
    </row>
    <row r="60" spans="1:47" s="10" customFormat="1" ht="19.899999999999999" customHeight="1">
      <c r="B60" s="136"/>
      <c r="C60" s="137"/>
      <c r="D60" s="138" t="s">
        <v>92</v>
      </c>
      <c r="E60" s="139"/>
      <c r="F60" s="139"/>
      <c r="G60" s="139"/>
      <c r="H60" s="139"/>
      <c r="I60" s="139"/>
      <c r="J60" s="140">
        <f>J303</f>
        <v>0</v>
      </c>
      <c r="K60" s="137"/>
      <c r="L60" s="141"/>
    </row>
    <row r="61" spans="1:47" s="10" customFormat="1" ht="19.899999999999999" customHeight="1">
      <c r="B61" s="136"/>
      <c r="C61" s="137"/>
      <c r="D61" s="138" t="s">
        <v>93</v>
      </c>
      <c r="E61" s="139"/>
      <c r="F61" s="139"/>
      <c r="G61" s="139"/>
      <c r="H61" s="139"/>
      <c r="I61" s="139"/>
      <c r="J61" s="140">
        <f>J327</f>
        <v>0</v>
      </c>
      <c r="K61" s="137"/>
      <c r="L61" s="141"/>
    </row>
    <row r="62" spans="1:47" s="10" customFormat="1" ht="19.899999999999999" customHeight="1">
      <c r="B62" s="136"/>
      <c r="C62" s="137"/>
      <c r="D62" s="138" t="s">
        <v>94</v>
      </c>
      <c r="E62" s="139"/>
      <c r="F62" s="139"/>
      <c r="G62" s="139"/>
      <c r="H62" s="139"/>
      <c r="I62" s="139"/>
      <c r="J62" s="140">
        <f>J339</f>
        <v>0</v>
      </c>
      <c r="K62" s="137"/>
      <c r="L62" s="141"/>
    </row>
    <row r="63" spans="1:47" s="10" customFormat="1" ht="19.899999999999999" customHeight="1">
      <c r="B63" s="136"/>
      <c r="C63" s="137"/>
      <c r="D63" s="138" t="s">
        <v>95</v>
      </c>
      <c r="E63" s="139"/>
      <c r="F63" s="139"/>
      <c r="G63" s="139"/>
      <c r="H63" s="139"/>
      <c r="I63" s="139"/>
      <c r="J63" s="140">
        <f>J355</f>
        <v>0</v>
      </c>
      <c r="K63" s="137"/>
      <c r="L63" s="141"/>
    </row>
    <row r="64" spans="1:47" s="10" customFormat="1" ht="19.899999999999999" customHeight="1">
      <c r="B64" s="136"/>
      <c r="C64" s="137"/>
      <c r="D64" s="138" t="s">
        <v>96</v>
      </c>
      <c r="E64" s="139"/>
      <c r="F64" s="139"/>
      <c r="G64" s="139"/>
      <c r="H64" s="139"/>
      <c r="I64" s="139"/>
      <c r="J64" s="140">
        <f>J451</f>
        <v>0</v>
      </c>
      <c r="K64" s="137"/>
      <c r="L64" s="141"/>
    </row>
    <row r="65" spans="1:31" s="10" customFormat="1" ht="19.899999999999999" customHeight="1">
      <c r="B65" s="136"/>
      <c r="C65" s="137"/>
      <c r="D65" s="138" t="s">
        <v>97</v>
      </c>
      <c r="E65" s="139"/>
      <c r="F65" s="139"/>
      <c r="G65" s="139"/>
      <c r="H65" s="139"/>
      <c r="I65" s="139"/>
      <c r="J65" s="140">
        <f>J461</f>
        <v>0</v>
      </c>
      <c r="K65" s="137"/>
      <c r="L65" s="141"/>
    </row>
    <row r="66" spans="1:31" s="9" customFormat="1" ht="24.95" customHeight="1">
      <c r="B66" s="130"/>
      <c r="C66" s="131"/>
      <c r="D66" s="132" t="s">
        <v>98</v>
      </c>
      <c r="E66" s="133"/>
      <c r="F66" s="133"/>
      <c r="G66" s="133"/>
      <c r="H66" s="133"/>
      <c r="I66" s="133"/>
      <c r="J66" s="134">
        <f>J464</f>
        <v>0</v>
      </c>
      <c r="K66" s="131"/>
      <c r="L66" s="135"/>
    </row>
    <row r="67" spans="1:31" s="10" customFormat="1" ht="19.899999999999999" customHeight="1">
      <c r="B67" s="136"/>
      <c r="C67" s="137"/>
      <c r="D67" s="138" t="s">
        <v>99</v>
      </c>
      <c r="E67" s="139"/>
      <c r="F67" s="139"/>
      <c r="G67" s="139"/>
      <c r="H67" s="139"/>
      <c r="I67" s="139"/>
      <c r="J67" s="140">
        <f>J465</f>
        <v>0</v>
      </c>
      <c r="K67" s="137"/>
      <c r="L67" s="141"/>
    </row>
    <row r="68" spans="1:31" s="10" customFormat="1" ht="19.899999999999999" customHeight="1">
      <c r="B68" s="136"/>
      <c r="C68" s="137"/>
      <c r="D68" s="138" t="s">
        <v>100</v>
      </c>
      <c r="E68" s="139"/>
      <c r="F68" s="139"/>
      <c r="G68" s="139"/>
      <c r="H68" s="139"/>
      <c r="I68" s="139"/>
      <c r="J68" s="140">
        <f>J469</f>
        <v>0</v>
      </c>
      <c r="K68" s="137"/>
      <c r="L68" s="141"/>
    </row>
    <row r="69" spans="1:31" s="10" customFormat="1" ht="19.899999999999999" customHeight="1">
      <c r="B69" s="136"/>
      <c r="C69" s="137"/>
      <c r="D69" s="138" t="s">
        <v>101</v>
      </c>
      <c r="E69" s="139"/>
      <c r="F69" s="139"/>
      <c r="G69" s="139"/>
      <c r="H69" s="139"/>
      <c r="I69" s="139"/>
      <c r="J69" s="140">
        <f>J475</f>
        <v>0</v>
      </c>
      <c r="K69" s="137"/>
      <c r="L69" s="141"/>
    </row>
    <row r="70" spans="1:31" s="10" customFormat="1" ht="19.899999999999999" customHeight="1">
      <c r="B70" s="136"/>
      <c r="C70" s="137"/>
      <c r="D70" s="138" t="s">
        <v>102</v>
      </c>
      <c r="E70" s="139"/>
      <c r="F70" s="139"/>
      <c r="G70" s="139"/>
      <c r="H70" s="139"/>
      <c r="I70" s="139"/>
      <c r="J70" s="140">
        <f>J489</f>
        <v>0</v>
      </c>
      <c r="K70" s="137"/>
      <c r="L70" s="141"/>
    </row>
    <row r="71" spans="1:31" s="10" customFormat="1" ht="19.899999999999999" customHeight="1">
      <c r="B71" s="136"/>
      <c r="C71" s="137"/>
      <c r="D71" s="138" t="s">
        <v>103</v>
      </c>
      <c r="E71" s="139"/>
      <c r="F71" s="139"/>
      <c r="G71" s="139"/>
      <c r="H71" s="139"/>
      <c r="I71" s="139"/>
      <c r="J71" s="140">
        <f>J514</f>
        <v>0</v>
      </c>
      <c r="K71" s="137"/>
      <c r="L71" s="141"/>
    </row>
    <row r="72" spans="1:31" s="10" customFormat="1" ht="19.899999999999999" customHeight="1">
      <c r="B72" s="136"/>
      <c r="C72" s="137"/>
      <c r="D72" s="138" t="s">
        <v>104</v>
      </c>
      <c r="E72" s="139"/>
      <c r="F72" s="139"/>
      <c r="G72" s="139"/>
      <c r="H72" s="139"/>
      <c r="I72" s="139"/>
      <c r="J72" s="140">
        <f>J549</f>
        <v>0</v>
      </c>
      <c r="K72" s="137"/>
      <c r="L72" s="141"/>
    </row>
    <row r="73" spans="1:31" s="9" customFormat="1" ht="24.95" customHeight="1">
      <c r="B73" s="130"/>
      <c r="C73" s="131"/>
      <c r="D73" s="132" t="s">
        <v>105</v>
      </c>
      <c r="E73" s="133"/>
      <c r="F73" s="133"/>
      <c r="G73" s="133"/>
      <c r="H73" s="133"/>
      <c r="I73" s="133"/>
      <c r="J73" s="134">
        <f>J567</f>
        <v>0</v>
      </c>
      <c r="K73" s="131"/>
      <c r="L73" s="135"/>
    </row>
    <row r="74" spans="1:31" s="10" customFormat="1" ht="19.899999999999999" customHeight="1">
      <c r="B74" s="136"/>
      <c r="C74" s="137"/>
      <c r="D74" s="138" t="s">
        <v>106</v>
      </c>
      <c r="E74" s="139"/>
      <c r="F74" s="139"/>
      <c r="G74" s="139"/>
      <c r="H74" s="139"/>
      <c r="I74" s="139"/>
      <c r="J74" s="140">
        <f>J568</f>
        <v>0</v>
      </c>
      <c r="K74" s="137"/>
      <c r="L74" s="141"/>
    </row>
    <row r="75" spans="1:31" s="10" customFormat="1" ht="19.899999999999999" customHeight="1">
      <c r="B75" s="136"/>
      <c r="C75" s="137"/>
      <c r="D75" s="138" t="s">
        <v>107</v>
      </c>
      <c r="E75" s="139"/>
      <c r="F75" s="139"/>
      <c r="G75" s="139"/>
      <c r="H75" s="139"/>
      <c r="I75" s="139"/>
      <c r="J75" s="140">
        <f>J571</f>
        <v>0</v>
      </c>
      <c r="K75" s="137"/>
      <c r="L75" s="141"/>
    </row>
    <row r="76" spans="1:31" s="10" customFormat="1" ht="19.899999999999999" customHeight="1">
      <c r="B76" s="136"/>
      <c r="C76" s="137"/>
      <c r="D76" s="138" t="s">
        <v>108</v>
      </c>
      <c r="E76" s="139"/>
      <c r="F76" s="139"/>
      <c r="G76" s="139"/>
      <c r="H76" s="139"/>
      <c r="I76" s="139"/>
      <c r="J76" s="140">
        <f>J577</f>
        <v>0</v>
      </c>
      <c r="K76" s="137"/>
      <c r="L76" s="141"/>
    </row>
    <row r="77" spans="1:31" s="10" customFormat="1" ht="19.899999999999999" customHeight="1">
      <c r="B77" s="136"/>
      <c r="C77" s="137"/>
      <c r="D77" s="138" t="s">
        <v>109</v>
      </c>
      <c r="E77" s="139"/>
      <c r="F77" s="139"/>
      <c r="G77" s="139"/>
      <c r="H77" s="139"/>
      <c r="I77" s="139"/>
      <c r="J77" s="140">
        <f>J580</f>
        <v>0</v>
      </c>
      <c r="K77" s="137"/>
      <c r="L77" s="141"/>
    </row>
    <row r="78" spans="1:31" s="2" customFormat="1" ht="21.7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48"/>
      <c r="C79" s="49"/>
      <c r="D79" s="49"/>
      <c r="E79" s="49"/>
      <c r="F79" s="49"/>
      <c r="G79" s="49"/>
      <c r="H79" s="49"/>
      <c r="I79" s="49"/>
      <c r="J79" s="49"/>
      <c r="K79" s="49"/>
      <c r="L79" s="10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3" spans="1:63" s="2" customFormat="1" ht="6.95" customHeight="1">
      <c r="A83" s="35"/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10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3" s="2" customFormat="1" ht="24.95" customHeight="1">
      <c r="A84" s="35"/>
      <c r="B84" s="36"/>
      <c r="C84" s="24" t="s">
        <v>110</v>
      </c>
      <c r="D84" s="37"/>
      <c r="E84" s="37"/>
      <c r="F84" s="37"/>
      <c r="G84" s="37"/>
      <c r="H84" s="37"/>
      <c r="I84" s="37"/>
      <c r="J84" s="37"/>
      <c r="K84" s="37"/>
      <c r="L84" s="10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3" s="2" customFormat="1" ht="6.95" customHeight="1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0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3" s="2" customFormat="1" ht="12" customHeight="1">
      <c r="A86" s="35"/>
      <c r="B86" s="36"/>
      <c r="C86" s="30" t="s">
        <v>16</v>
      </c>
      <c r="D86" s="37"/>
      <c r="E86" s="37"/>
      <c r="F86" s="37"/>
      <c r="G86" s="37"/>
      <c r="H86" s="37"/>
      <c r="I86" s="37"/>
      <c r="J86" s="37"/>
      <c r="K86" s="37"/>
      <c r="L86" s="10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3" s="2" customFormat="1" ht="16.5" customHeight="1">
      <c r="A87" s="35"/>
      <c r="B87" s="36"/>
      <c r="C87" s="37"/>
      <c r="D87" s="37"/>
      <c r="E87" s="331" t="str">
        <f>E7</f>
        <v>Vstupní brána ZŠ Za Chlumem v Bílině</v>
      </c>
      <c r="F87" s="357"/>
      <c r="G87" s="357"/>
      <c r="H87" s="357"/>
      <c r="I87" s="37"/>
      <c r="J87" s="37"/>
      <c r="K87" s="37"/>
      <c r="L87" s="10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3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0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3" s="2" customFormat="1" ht="12" customHeight="1">
      <c r="A89" s="35"/>
      <c r="B89" s="36"/>
      <c r="C89" s="30" t="s">
        <v>21</v>
      </c>
      <c r="D89" s="37"/>
      <c r="E89" s="37"/>
      <c r="F89" s="28" t="str">
        <f>F10</f>
        <v>Bílina, ul.Sídliště Za Chlumem 824</v>
      </c>
      <c r="G89" s="37"/>
      <c r="H89" s="37"/>
      <c r="I89" s="30" t="s">
        <v>23</v>
      </c>
      <c r="J89" s="60" t="str">
        <f>IF(J10="","",J10)</f>
        <v>8. 4. 2025</v>
      </c>
      <c r="K89" s="37"/>
      <c r="L89" s="10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3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10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3" s="2" customFormat="1" ht="25.7" customHeight="1">
      <c r="A91" s="35"/>
      <c r="B91" s="36"/>
      <c r="C91" s="30" t="s">
        <v>25</v>
      </c>
      <c r="D91" s="37"/>
      <c r="E91" s="37"/>
      <c r="F91" s="28" t="str">
        <f>E13</f>
        <v>Město Bílina</v>
      </c>
      <c r="G91" s="37"/>
      <c r="H91" s="37"/>
      <c r="I91" s="30" t="s">
        <v>32</v>
      </c>
      <c r="J91" s="33" t="str">
        <f>E19</f>
        <v>Ing. arch P.Brožek ,BRAK architects</v>
      </c>
      <c r="K91" s="37"/>
      <c r="L91" s="10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3" s="2" customFormat="1" ht="15.2" customHeight="1">
      <c r="A92" s="35"/>
      <c r="B92" s="36"/>
      <c r="C92" s="30" t="s">
        <v>30</v>
      </c>
      <c r="D92" s="37"/>
      <c r="E92" s="37"/>
      <c r="F92" s="28" t="str">
        <f>IF(E16="","",E16)</f>
        <v>Vyplň údaj</v>
      </c>
      <c r="G92" s="37"/>
      <c r="H92" s="37"/>
      <c r="I92" s="30" t="s">
        <v>36</v>
      </c>
      <c r="J92" s="33" t="str">
        <f>E22</f>
        <v>B.Hudová</v>
      </c>
      <c r="K92" s="37"/>
      <c r="L92" s="10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63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10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63" s="11" customFormat="1" ht="29.25" customHeight="1">
      <c r="A94" s="142"/>
      <c r="B94" s="143"/>
      <c r="C94" s="144" t="s">
        <v>111</v>
      </c>
      <c r="D94" s="145" t="s">
        <v>60</v>
      </c>
      <c r="E94" s="145" t="s">
        <v>56</v>
      </c>
      <c r="F94" s="145" t="s">
        <v>57</v>
      </c>
      <c r="G94" s="145" t="s">
        <v>112</v>
      </c>
      <c r="H94" s="145" t="s">
        <v>113</v>
      </c>
      <c r="I94" s="145" t="s">
        <v>114</v>
      </c>
      <c r="J94" s="145" t="s">
        <v>86</v>
      </c>
      <c r="K94" s="146" t="s">
        <v>115</v>
      </c>
      <c r="L94" s="147"/>
      <c r="M94" s="69" t="s">
        <v>19</v>
      </c>
      <c r="N94" s="70" t="s">
        <v>45</v>
      </c>
      <c r="O94" s="70" t="s">
        <v>116</v>
      </c>
      <c r="P94" s="70" t="s">
        <v>117</v>
      </c>
      <c r="Q94" s="70" t="s">
        <v>118</v>
      </c>
      <c r="R94" s="70" t="s">
        <v>119</v>
      </c>
      <c r="S94" s="70" t="s">
        <v>120</v>
      </c>
      <c r="T94" s="71" t="s">
        <v>121</v>
      </c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</row>
    <row r="95" spans="1:63" s="2" customFormat="1" ht="22.9" customHeight="1">
      <c r="A95" s="35"/>
      <c r="B95" s="36"/>
      <c r="C95" s="76" t="s">
        <v>122</v>
      </c>
      <c r="D95" s="37"/>
      <c r="E95" s="37"/>
      <c r="F95" s="37"/>
      <c r="G95" s="37"/>
      <c r="H95" s="37"/>
      <c r="I95" s="37"/>
      <c r="J95" s="148">
        <f>BK95</f>
        <v>0</v>
      </c>
      <c r="K95" s="37"/>
      <c r="L95" s="40"/>
      <c r="M95" s="72"/>
      <c r="N95" s="149"/>
      <c r="O95" s="73"/>
      <c r="P95" s="150">
        <f>P96+P464+P567</f>
        <v>0</v>
      </c>
      <c r="Q95" s="73"/>
      <c r="R95" s="150">
        <f>R96+R464+R567</f>
        <v>220.31088416000006</v>
      </c>
      <c r="S95" s="73"/>
      <c r="T95" s="151">
        <f>T96+T464+T567</f>
        <v>24.822249979999999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74</v>
      </c>
      <c r="AU95" s="18" t="s">
        <v>87</v>
      </c>
      <c r="BK95" s="152">
        <f>BK96+BK464+BK567</f>
        <v>0</v>
      </c>
    </row>
    <row r="96" spans="1:63" s="12" customFormat="1" ht="25.9" customHeight="1">
      <c r="B96" s="153"/>
      <c r="C96" s="154"/>
      <c r="D96" s="155" t="s">
        <v>74</v>
      </c>
      <c r="E96" s="156" t="s">
        <v>123</v>
      </c>
      <c r="F96" s="156" t="s">
        <v>124</v>
      </c>
      <c r="G96" s="154"/>
      <c r="H96" s="154"/>
      <c r="I96" s="157"/>
      <c r="J96" s="158">
        <f>BK96</f>
        <v>0</v>
      </c>
      <c r="K96" s="154"/>
      <c r="L96" s="159"/>
      <c r="M96" s="160"/>
      <c r="N96" s="161"/>
      <c r="O96" s="161"/>
      <c r="P96" s="162">
        <f>P97+P188+P244+P303+P327+P339+P355+P451+P461</f>
        <v>0</v>
      </c>
      <c r="Q96" s="161"/>
      <c r="R96" s="162">
        <f>R97+R188+R244+R303+R327+R339+R355+R451+R461</f>
        <v>217.47576044000004</v>
      </c>
      <c r="S96" s="161"/>
      <c r="T96" s="163">
        <f>T97+T188+T244+T303+T327+T339+T355+T451+T461</f>
        <v>15.672181999999999</v>
      </c>
      <c r="AR96" s="164" t="s">
        <v>80</v>
      </c>
      <c r="AT96" s="165" t="s">
        <v>74</v>
      </c>
      <c r="AU96" s="165" t="s">
        <v>75</v>
      </c>
      <c r="AY96" s="164" t="s">
        <v>125</v>
      </c>
      <c r="BK96" s="166">
        <f>BK97+BK188+BK244+BK303+BK327+BK339+BK355+BK451+BK461</f>
        <v>0</v>
      </c>
    </row>
    <row r="97" spans="1:65" s="12" customFormat="1" ht="22.9" customHeight="1">
      <c r="B97" s="153"/>
      <c r="C97" s="154"/>
      <c r="D97" s="155" t="s">
        <v>74</v>
      </c>
      <c r="E97" s="167" t="s">
        <v>80</v>
      </c>
      <c r="F97" s="167" t="s">
        <v>126</v>
      </c>
      <c r="G97" s="154"/>
      <c r="H97" s="154"/>
      <c r="I97" s="157"/>
      <c r="J97" s="168">
        <f>BK97</f>
        <v>0</v>
      </c>
      <c r="K97" s="154"/>
      <c r="L97" s="159"/>
      <c r="M97" s="160"/>
      <c r="N97" s="161"/>
      <c r="O97" s="161"/>
      <c r="P97" s="162">
        <f>SUM(P98:P187)</f>
        <v>0</v>
      </c>
      <c r="Q97" s="161"/>
      <c r="R97" s="162">
        <f>SUM(R98:R187)</f>
        <v>0.90894600000000003</v>
      </c>
      <c r="S97" s="161"/>
      <c r="T97" s="163">
        <f>SUM(T98:T187)</f>
        <v>0.16018199999999999</v>
      </c>
      <c r="AR97" s="164" t="s">
        <v>80</v>
      </c>
      <c r="AT97" s="165" t="s">
        <v>74</v>
      </c>
      <c r="AU97" s="165" t="s">
        <v>80</v>
      </c>
      <c r="AY97" s="164" t="s">
        <v>125</v>
      </c>
      <c r="BK97" s="166">
        <f>SUM(BK98:BK187)</f>
        <v>0</v>
      </c>
    </row>
    <row r="98" spans="1:65" s="2" customFormat="1" ht="62.65" customHeight="1">
      <c r="A98" s="35"/>
      <c r="B98" s="36"/>
      <c r="C98" s="169" t="s">
        <v>80</v>
      </c>
      <c r="D98" s="169" t="s">
        <v>127</v>
      </c>
      <c r="E98" s="170" t="s">
        <v>128</v>
      </c>
      <c r="F98" s="171" t="s">
        <v>129</v>
      </c>
      <c r="G98" s="172" t="s">
        <v>130</v>
      </c>
      <c r="H98" s="173">
        <v>199.7</v>
      </c>
      <c r="I98" s="174"/>
      <c r="J98" s="175">
        <f>ROUND(I98*H98,2)</f>
        <v>0</v>
      </c>
      <c r="K98" s="171" t="s">
        <v>131</v>
      </c>
      <c r="L98" s="40"/>
      <c r="M98" s="176" t="s">
        <v>19</v>
      </c>
      <c r="N98" s="177" t="s">
        <v>46</v>
      </c>
      <c r="O98" s="65"/>
      <c r="P98" s="178">
        <f>O98*H98</f>
        <v>0</v>
      </c>
      <c r="Q98" s="178">
        <v>0</v>
      </c>
      <c r="R98" s="178">
        <f>Q98*H98</f>
        <v>0</v>
      </c>
      <c r="S98" s="178">
        <v>2.5999999999999998E-4</v>
      </c>
      <c r="T98" s="179">
        <f>S98*H98</f>
        <v>5.1921999999999996E-2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0" t="s">
        <v>132</v>
      </c>
      <c r="AT98" s="180" t="s">
        <v>127</v>
      </c>
      <c r="AU98" s="180" t="s">
        <v>82</v>
      </c>
      <c r="AY98" s="18" t="s">
        <v>125</v>
      </c>
      <c r="BE98" s="181">
        <f>IF(N98="základní",J98,0)</f>
        <v>0</v>
      </c>
      <c r="BF98" s="181">
        <f>IF(N98="snížená",J98,0)</f>
        <v>0</v>
      </c>
      <c r="BG98" s="181">
        <f>IF(N98="zákl. přenesená",J98,0)</f>
        <v>0</v>
      </c>
      <c r="BH98" s="181">
        <f>IF(N98="sníž. přenesená",J98,0)</f>
        <v>0</v>
      </c>
      <c r="BI98" s="181">
        <f>IF(N98="nulová",J98,0)</f>
        <v>0</v>
      </c>
      <c r="BJ98" s="18" t="s">
        <v>80</v>
      </c>
      <c r="BK98" s="181">
        <f>ROUND(I98*H98,2)</f>
        <v>0</v>
      </c>
      <c r="BL98" s="18" t="s">
        <v>132</v>
      </c>
      <c r="BM98" s="180" t="s">
        <v>133</v>
      </c>
    </row>
    <row r="99" spans="1:65" s="2" customFormat="1" ht="11.25">
      <c r="A99" s="35"/>
      <c r="B99" s="36"/>
      <c r="C99" s="37"/>
      <c r="D99" s="182" t="s">
        <v>134</v>
      </c>
      <c r="E99" s="37"/>
      <c r="F99" s="183" t="s">
        <v>135</v>
      </c>
      <c r="G99" s="37"/>
      <c r="H99" s="37"/>
      <c r="I99" s="184"/>
      <c r="J99" s="37"/>
      <c r="K99" s="37"/>
      <c r="L99" s="40"/>
      <c r="M99" s="185"/>
      <c r="N99" s="18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134</v>
      </c>
      <c r="AU99" s="18" t="s">
        <v>82</v>
      </c>
    </row>
    <row r="100" spans="1:65" s="13" customFormat="1" ht="11.25">
      <c r="B100" s="187"/>
      <c r="C100" s="188"/>
      <c r="D100" s="189" t="s">
        <v>136</v>
      </c>
      <c r="E100" s="190" t="s">
        <v>19</v>
      </c>
      <c r="F100" s="191" t="s">
        <v>137</v>
      </c>
      <c r="G100" s="188"/>
      <c r="H100" s="192">
        <v>179.7</v>
      </c>
      <c r="I100" s="193"/>
      <c r="J100" s="188"/>
      <c r="K100" s="188"/>
      <c r="L100" s="194"/>
      <c r="M100" s="195"/>
      <c r="N100" s="196"/>
      <c r="O100" s="196"/>
      <c r="P100" s="196"/>
      <c r="Q100" s="196"/>
      <c r="R100" s="196"/>
      <c r="S100" s="196"/>
      <c r="T100" s="197"/>
      <c r="AT100" s="198" t="s">
        <v>136</v>
      </c>
      <c r="AU100" s="198" t="s">
        <v>82</v>
      </c>
      <c r="AV100" s="13" t="s">
        <v>82</v>
      </c>
      <c r="AW100" s="13" t="s">
        <v>35</v>
      </c>
      <c r="AX100" s="13" t="s">
        <v>75</v>
      </c>
      <c r="AY100" s="198" t="s">
        <v>125</v>
      </c>
    </row>
    <row r="101" spans="1:65" s="13" customFormat="1" ht="11.25">
      <c r="B101" s="187"/>
      <c r="C101" s="188"/>
      <c r="D101" s="189" t="s">
        <v>136</v>
      </c>
      <c r="E101" s="190" t="s">
        <v>19</v>
      </c>
      <c r="F101" s="191" t="s">
        <v>138</v>
      </c>
      <c r="G101" s="188"/>
      <c r="H101" s="192">
        <v>20</v>
      </c>
      <c r="I101" s="193"/>
      <c r="J101" s="188"/>
      <c r="K101" s="188"/>
      <c r="L101" s="194"/>
      <c r="M101" s="195"/>
      <c r="N101" s="196"/>
      <c r="O101" s="196"/>
      <c r="P101" s="196"/>
      <c r="Q101" s="196"/>
      <c r="R101" s="196"/>
      <c r="S101" s="196"/>
      <c r="T101" s="197"/>
      <c r="AT101" s="198" t="s">
        <v>136</v>
      </c>
      <c r="AU101" s="198" t="s">
        <v>82</v>
      </c>
      <c r="AV101" s="13" t="s">
        <v>82</v>
      </c>
      <c r="AW101" s="13" t="s">
        <v>35</v>
      </c>
      <c r="AX101" s="13" t="s">
        <v>75</v>
      </c>
      <c r="AY101" s="198" t="s">
        <v>125</v>
      </c>
    </row>
    <row r="102" spans="1:65" s="14" customFormat="1" ht="11.25">
      <c r="B102" s="199"/>
      <c r="C102" s="200"/>
      <c r="D102" s="189" t="s">
        <v>136</v>
      </c>
      <c r="E102" s="201" t="s">
        <v>19</v>
      </c>
      <c r="F102" s="202" t="s">
        <v>139</v>
      </c>
      <c r="G102" s="200"/>
      <c r="H102" s="203">
        <v>199.7</v>
      </c>
      <c r="I102" s="204"/>
      <c r="J102" s="200"/>
      <c r="K102" s="200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136</v>
      </c>
      <c r="AU102" s="209" t="s">
        <v>82</v>
      </c>
      <c r="AV102" s="14" t="s">
        <v>132</v>
      </c>
      <c r="AW102" s="14" t="s">
        <v>35</v>
      </c>
      <c r="AX102" s="14" t="s">
        <v>80</v>
      </c>
      <c r="AY102" s="209" t="s">
        <v>125</v>
      </c>
    </row>
    <row r="103" spans="1:65" s="2" customFormat="1" ht="55.5" customHeight="1">
      <c r="A103" s="35"/>
      <c r="B103" s="36"/>
      <c r="C103" s="169" t="s">
        <v>82</v>
      </c>
      <c r="D103" s="169" t="s">
        <v>127</v>
      </c>
      <c r="E103" s="170" t="s">
        <v>140</v>
      </c>
      <c r="F103" s="171" t="s">
        <v>141</v>
      </c>
      <c r="G103" s="172" t="s">
        <v>130</v>
      </c>
      <c r="H103" s="173">
        <v>39.4</v>
      </c>
      <c r="I103" s="174"/>
      <c r="J103" s="175">
        <f>ROUND(I103*H103,2)</f>
        <v>0</v>
      </c>
      <c r="K103" s="171" t="s">
        <v>131</v>
      </c>
      <c r="L103" s="40"/>
      <c r="M103" s="176" t="s">
        <v>19</v>
      </c>
      <c r="N103" s="177" t="s">
        <v>46</v>
      </c>
      <c r="O103" s="65"/>
      <c r="P103" s="178">
        <f>O103*H103</f>
        <v>0</v>
      </c>
      <c r="Q103" s="178">
        <v>0</v>
      </c>
      <c r="R103" s="178">
        <f>Q103*H103</f>
        <v>0</v>
      </c>
      <c r="S103" s="178">
        <v>5.0000000000000001E-4</v>
      </c>
      <c r="T103" s="179">
        <f>S103*H103</f>
        <v>1.9699999999999999E-2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0" t="s">
        <v>132</v>
      </c>
      <c r="AT103" s="180" t="s">
        <v>127</v>
      </c>
      <c r="AU103" s="180" t="s">
        <v>82</v>
      </c>
      <c r="AY103" s="18" t="s">
        <v>125</v>
      </c>
      <c r="BE103" s="181">
        <f>IF(N103="základní",J103,0)</f>
        <v>0</v>
      </c>
      <c r="BF103" s="181">
        <f>IF(N103="snížená",J103,0)</f>
        <v>0</v>
      </c>
      <c r="BG103" s="181">
        <f>IF(N103="zákl. přenesená",J103,0)</f>
        <v>0</v>
      </c>
      <c r="BH103" s="181">
        <f>IF(N103="sníž. přenesená",J103,0)</f>
        <v>0</v>
      </c>
      <c r="BI103" s="181">
        <f>IF(N103="nulová",J103,0)</f>
        <v>0</v>
      </c>
      <c r="BJ103" s="18" t="s">
        <v>80</v>
      </c>
      <c r="BK103" s="181">
        <f>ROUND(I103*H103,2)</f>
        <v>0</v>
      </c>
      <c r="BL103" s="18" t="s">
        <v>132</v>
      </c>
      <c r="BM103" s="180" t="s">
        <v>142</v>
      </c>
    </row>
    <row r="104" spans="1:65" s="2" customFormat="1" ht="11.25">
      <c r="A104" s="35"/>
      <c r="B104" s="36"/>
      <c r="C104" s="37"/>
      <c r="D104" s="182" t="s">
        <v>134</v>
      </c>
      <c r="E104" s="37"/>
      <c r="F104" s="183" t="s">
        <v>143</v>
      </c>
      <c r="G104" s="37"/>
      <c r="H104" s="37"/>
      <c r="I104" s="184"/>
      <c r="J104" s="37"/>
      <c r="K104" s="37"/>
      <c r="L104" s="40"/>
      <c r="M104" s="185"/>
      <c r="N104" s="186"/>
      <c r="O104" s="65"/>
      <c r="P104" s="65"/>
      <c r="Q104" s="65"/>
      <c r="R104" s="65"/>
      <c r="S104" s="65"/>
      <c r="T104" s="66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18" t="s">
        <v>134</v>
      </c>
      <c r="AU104" s="18" t="s">
        <v>82</v>
      </c>
    </row>
    <row r="105" spans="1:65" s="2" customFormat="1" ht="49.15" customHeight="1">
      <c r="A105" s="35"/>
      <c r="B105" s="36"/>
      <c r="C105" s="169" t="s">
        <v>144</v>
      </c>
      <c r="D105" s="169" t="s">
        <v>127</v>
      </c>
      <c r="E105" s="170" t="s">
        <v>145</v>
      </c>
      <c r="F105" s="171" t="s">
        <v>146</v>
      </c>
      <c r="G105" s="172" t="s">
        <v>147</v>
      </c>
      <c r="H105" s="173">
        <v>43.2</v>
      </c>
      <c r="I105" s="174"/>
      <c r="J105" s="175">
        <f>ROUND(I105*H105,2)</f>
        <v>0</v>
      </c>
      <c r="K105" s="171" t="s">
        <v>131</v>
      </c>
      <c r="L105" s="40"/>
      <c r="M105" s="176" t="s">
        <v>19</v>
      </c>
      <c r="N105" s="177" t="s">
        <v>46</v>
      </c>
      <c r="O105" s="65"/>
      <c r="P105" s="178">
        <f>O105*H105</f>
        <v>0</v>
      </c>
      <c r="Q105" s="178">
        <v>0</v>
      </c>
      <c r="R105" s="178">
        <f>Q105*H105</f>
        <v>0</v>
      </c>
      <c r="S105" s="178">
        <v>2.0500000000000002E-3</v>
      </c>
      <c r="T105" s="179">
        <f>S105*H105</f>
        <v>8.8560000000000014E-2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0" t="s">
        <v>132</v>
      </c>
      <c r="AT105" s="180" t="s">
        <v>127</v>
      </c>
      <c r="AU105" s="180" t="s">
        <v>82</v>
      </c>
      <c r="AY105" s="18" t="s">
        <v>125</v>
      </c>
      <c r="BE105" s="181">
        <f>IF(N105="základní",J105,0)</f>
        <v>0</v>
      </c>
      <c r="BF105" s="181">
        <f>IF(N105="snížená",J105,0)</f>
        <v>0</v>
      </c>
      <c r="BG105" s="181">
        <f>IF(N105="zákl. přenesená",J105,0)</f>
        <v>0</v>
      </c>
      <c r="BH105" s="181">
        <f>IF(N105="sníž. přenesená",J105,0)</f>
        <v>0</v>
      </c>
      <c r="BI105" s="181">
        <f>IF(N105="nulová",J105,0)</f>
        <v>0</v>
      </c>
      <c r="BJ105" s="18" t="s">
        <v>80</v>
      </c>
      <c r="BK105" s="181">
        <f>ROUND(I105*H105,2)</f>
        <v>0</v>
      </c>
      <c r="BL105" s="18" t="s">
        <v>132</v>
      </c>
      <c r="BM105" s="180" t="s">
        <v>148</v>
      </c>
    </row>
    <row r="106" spans="1:65" s="2" customFormat="1" ht="11.25">
      <c r="A106" s="35"/>
      <c r="B106" s="36"/>
      <c r="C106" s="37"/>
      <c r="D106" s="182" t="s">
        <v>134</v>
      </c>
      <c r="E106" s="37"/>
      <c r="F106" s="183" t="s">
        <v>149</v>
      </c>
      <c r="G106" s="37"/>
      <c r="H106" s="37"/>
      <c r="I106" s="184"/>
      <c r="J106" s="37"/>
      <c r="K106" s="37"/>
      <c r="L106" s="40"/>
      <c r="M106" s="185"/>
      <c r="N106" s="186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134</v>
      </c>
      <c r="AU106" s="18" t="s">
        <v>82</v>
      </c>
    </row>
    <row r="107" spans="1:65" s="13" customFormat="1" ht="11.25">
      <c r="B107" s="187"/>
      <c r="C107" s="188"/>
      <c r="D107" s="189" t="s">
        <v>136</v>
      </c>
      <c r="E107" s="190" t="s">
        <v>19</v>
      </c>
      <c r="F107" s="191" t="s">
        <v>150</v>
      </c>
      <c r="G107" s="188"/>
      <c r="H107" s="192">
        <v>43.2</v>
      </c>
      <c r="I107" s="193"/>
      <c r="J107" s="188"/>
      <c r="K107" s="188"/>
      <c r="L107" s="194"/>
      <c r="M107" s="195"/>
      <c r="N107" s="196"/>
      <c r="O107" s="196"/>
      <c r="P107" s="196"/>
      <c r="Q107" s="196"/>
      <c r="R107" s="196"/>
      <c r="S107" s="196"/>
      <c r="T107" s="197"/>
      <c r="AT107" s="198" t="s">
        <v>136</v>
      </c>
      <c r="AU107" s="198" t="s">
        <v>82</v>
      </c>
      <c r="AV107" s="13" t="s">
        <v>82</v>
      </c>
      <c r="AW107" s="13" t="s">
        <v>35</v>
      </c>
      <c r="AX107" s="13" t="s">
        <v>80</v>
      </c>
      <c r="AY107" s="198" t="s">
        <v>125</v>
      </c>
    </row>
    <row r="108" spans="1:65" s="2" customFormat="1" ht="24.2" customHeight="1">
      <c r="A108" s="35"/>
      <c r="B108" s="36"/>
      <c r="C108" s="169" t="s">
        <v>132</v>
      </c>
      <c r="D108" s="169" t="s">
        <v>127</v>
      </c>
      <c r="E108" s="170" t="s">
        <v>151</v>
      </c>
      <c r="F108" s="171" t="s">
        <v>152</v>
      </c>
      <c r="G108" s="172" t="s">
        <v>130</v>
      </c>
      <c r="H108" s="173">
        <v>42</v>
      </c>
      <c r="I108" s="174"/>
      <c r="J108" s="175">
        <f>ROUND(I108*H108,2)</f>
        <v>0</v>
      </c>
      <c r="K108" s="171" t="s">
        <v>131</v>
      </c>
      <c r="L108" s="40"/>
      <c r="M108" s="176" t="s">
        <v>19</v>
      </c>
      <c r="N108" s="177" t="s">
        <v>46</v>
      </c>
      <c r="O108" s="65"/>
      <c r="P108" s="178">
        <f>O108*H108</f>
        <v>0</v>
      </c>
      <c r="Q108" s="178">
        <v>0</v>
      </c>
      <c r="R108" s="178">
        <f>Q108*H108</f>
        <v>0</v>
      </c>
      <c r="S108" s="178">
        <v>0</v>
      </c>
      <c r="T108" s="179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0" t="s">
        <v>132</v>
      </c>
      <c r="AT108" s="180" t="s">
        <v>127</v>
      </c>
      <c r="AU108" s="180" t="s">
        <v>82</v>
      </c>
      <c r="AY108" s="18" t="s">
        <v>125</v>
      </c>
      <c r="BE108" s="181">
        <f>IF(N108="základní",J108,0)</f>
        <v>0</v>
      </c>
      <c r="BF108" s="181">
        <f>IF(N108="snížená",J108,0)</f>
        <v>0</v>
      </c>
      <c r="BG108" s="181">
        <f>IF(N108="zákl. přenesená",J108,0)</f>
        <v>0</v>
      </c>
      <c r="BH108" s="181">
        <f>IF(N108="sníž. přenesená",J108,0)</f>
        <v>0</v>
      </c>
      <c r="BI108" s="181">
        <f>IF(N108="nulová",J108,0)</f>
        <v>0</v>
      </c>
      <c r="BJ108" s="18" t="s">
        <v>80</v>
      </c>
      <c r="BK108" s="181">
        <f>ROUND(I108*H108,2)</f>
        <v>0</v>
      </c>
      <c r="BL108" s="18" t="s">
        <v>132</v>
      </c>
      <c r="BM108" s="180" t="s">
        <v>153</v>
      </c>
    </row>
    <row r="109" spans="1:65" s="2" customFormat="1" ht="11.25">
      <c r="A109" s="35"/>
      <c r="B109" s="36"/>
      <c r="C109" s="37"/>
      <c r="D109" s="182" t="s">
        <v>134</v>
      </c>
      <c r="E109" s="37"/>
      <c r="F109" s="183" t="s">
        <v>154</v>
      </c>
      <c r="G109" s="37"/>
      <c r="H109" s="37"/>
      <c r="I109" s="184"/>
      <c r="J109" s="37"/>
      <c r="K109" s="37"/>
      <c r="L109" s="40"/>
      <c r="M109" s="185"/>
      <c r="N109" s="186"/>
      <c r="O109" s="65"/>
      <c r="P109" s="65"/>
      <c r="Q109" s="65"/>
      <c r="R109" s="65"/>
      <c r="S109" s="65"/>
      <c r="T109" s="66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18" t="s">
        <v>134</v>
      </c>
      <c r="AU109" s="18" t="s">
        <v>82</v>
      </c>
    </row>
    <row r="110" spans="1:65" s="2" customFormat="1" ht="44.25" customHeight="1">
      <c r="A110" s="35"/>
      <c r="B110" s="36"/>
      <c r="C110" s="169" t="s">
        <v>155</v>
      </c>
      <c r="D110" s="169" t="s">
        <v>127</v>
      </c>
      <c r="E110" s="170" t="s">
        <v>156</v>
      </c>
      <c r="F110" s="171" t="s">
        <v>157</v>
      </c>
      <c r="G110" s="172" t="s">
        <v>158</v>
      </c>
      <c r="H110" s="173">
        <v>70.087999999999994</v>
      </c>
      <c r="I110" s="174"/>
      <c r="J110" s="175">
        <f>ROUND(I110*H110,2)</f>
        <v>0</v>
      </c>
      <c r="K110" s="171" t="s">
        <v>131</v>
      </c>
      <c r="L110" s="40"/>
      <c r="M110" s="176" t="s">
        <v>19</v>
      </c>
      <c r="N110" s="177" t="s">
        <v>46</v>
      </c>
      <c r="O110" s="65"/>
      <c r="P110" s="178">
        <f>O110*H110</f>
        <v>0</v>
      </c>
      <c r="Q110" s="178">
        <v>0</v>
      </c>
      <c r="R110" s="178">
        <f>Q110*H110</f>
        <v>0</v>
      </c>
      <c r="S110" s="178">
        <v>0</v>
      </c>
      <c r="T110" s="179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0" t="s">
        <v>132</v>
      </c>
      <c r="AT110" s="180" t="s">
        <v>127</v>
      </c>
      <c r="AU110" s="180" t="s">
        <v>82</v>
      </c>
      <c r="AY110" s="18" t="s">
        <v>125</v>
      </c>
      <c r="BE110" s="181">
        <f>IF(N110="základní",J110,0)</f>
        <v>0</v>
      </c>
      <c r="BF110" s="181">
        <f>IF(N110="snížená",J110,0)</f>
        <v>0</v>
      </c>
      <c r="BG110" s="181">
        <f>IF(N110="zákl. přenesená",J110,0)</f>
        <v>0</v>
      </c>
      <c r="BH110" s="181">
        <f>IF(N110="sníž. přenesená",J110,0)</f>
        <v>0</v>
      </c>
      <c r="BI110" s="181">
        <f>IF(N110="nulová",J110,0)</f>
        <v>0</v>
      </c>
      <c r="BJ110" s="18" t="s">
        <v>80</v>
      </c>
      <c r="BK110" s="181">
        <f>ROUND(I110*H110,2)</f>
        <v>0</v>
      </c>
      <c r="BL110" s="18" t="s">
        <v>132</v>
      </c>
      <c r="BM110" s="180" t="s">
        <v>159</v>
      </c>
    </row>
    <row r="111" spans="1:65" s="2" customFormat="1" ht="11.25">
      <c r="A111" s="35"/>
      <c r="B111" s="36"/>
      <c r="C111" s="37"/>
      <c r="D111" s="182" t="s">
        <v>134</v>
      </c>
      <c r="E111" s="37"/>
      <c r="F111" s="183" t="s">
        <v>160</v>
      </c>
      <c r="G111" s="37"/>
      <c r="H111" s="37"/>
      <c r="I111" s="184"/>
      <c r="J111" s="37"/>
      <c r="K111" s="37"/>
      <c r="L111" s="40"/>
      <c r="M111" s="185"/>
      <c r="N111" s="186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134</v>
      </c>
      <c r="AU111" s="18" t="s">
        <v>82</v>
      </c>
    </row>
    <row r="112" spans="1:65" s="13" customFormat="1" ht="11.25">
      <c r="B112" s="187"/>
      <c r="C112" s="188"/>
      <c r="D112" s="189" t="s">
        <v>136</v>
      </c>
      <c r="E112" s="190" t="s">
        <v>19</v>
      </c>
      <c r="F112" s="191" t="s">
        <v>161</v>
      </c>
      <c r="G112" s="188"/>
      <c r="H112" s="192">
        <v>19.673999999999999</v>
      </c>
      <c r="I112" s="193"/>
      <c r="J112" s="188"/>
      <c r="K112" s="188"/>
      <c r="L112" s="194"/>
      <c r="M112" s="195"/>
      <c r="N112" s="196"/>
      <c r="O112" s="196"/>
      <c r="P112" s="196"/>
      <c r="Q112" s="196"/>
      <c r="R112" s="196"/>
      <c r="S112" s="196"/>
      <c r="T112" s="197"/>
      <c r="AT112" s="198" t="s">
        <v>136</v>
      </c>
      <c r="AU112" s="198" t="s">
        <v>82</v>
      </c>
      <c r="AV112" s="13" t="s">
        <v>82</v>
      </c>
      <c r="AW112" s="13" t="s">
        <v>35</v>
      </c>
      <c r="AX112" s="13" t="s">
        <v>75</v>
      </c>
      <c r="AY112" s="198" t="s">
        <v>125</v>
      </c>
    </row>
    <row r="113" spans="1:65" s="13" customFormat="1" ht="11.25">
      <c r="B113" s="187"/>
      <c r="C113" s="188"/>
      <c r="D113" s="189" t="s">
        <v>136</v>
      </c>
      <c r="E113" s="190" t="s">
        <v>19</v>
      </c>
      <c r="F113" s="191" t="s">
        <v>162</v>
      </c>
      <c r="G113" s="188"/>
      <c r="H113" s="192">
        <v>22.44</v>
      </c>
      <c r="I113" s="193"/>
      <c r="J113" s="188"/>
      <c r="K113" s="188"/>
      <c r="L113" s="194"/>
      <c r="M113" s="195"/>
      <c r="N113" s="196"/>
      <c r="O113" s="196"/>
      <c r="P113" s="196"/>
      <c r="Q113" s="196"/>
      <c r="R113" s="196"/>
      <c r="S113" s="196"/>
      <c r="T113" s="197"/>
      <c r="AT113" s="198" t="s">
        <v>136</v>
      </c>
      <c r="AU113" s="198" t="s">
        <v>82</v>
      </c>
      <c r="AV113" s="13" t="s">
        <v>82</v>
      </c>
      <c r="AW113" s="13" t="s">
        <v>35</v>
      </c>
      <c r="AX113" s="13" t="s">
        <v>75</v>
      </c>
      <c r="AY113" s="198" t="s">
        <v>125</v>
      </c>
    </row>
    <row r="114" spans="1:65" s="13" customFormat="1" ht="11.25">
      <c r="B114" s="187"/>
      <c r="C114" s="188"/>
      <c r="D114" s="189" t="s">
        <v>136</v>
      </c>
      <c r="E114" s="190" t="s">
        <v>19</v>
      </c>
      <c r="F114" s="191" t="s">
        <v>163</v>
      </c>
      <c r="G114" s="188"/>
      <c r="H114" s="192">
        <v>26.01</v>
      </c>
      <c r="I114" s="193"/>
      <c r="J114" s="188"/>
      <c r="K114" s="188"/>
      <c r="L114" s="194"/>
      <c r="M114" s="195"/>
      <c r="N114" s="196"/>
      <c r="O114" s="196"/>
      <c r="P114" s="196"/>
      <c r="Q114" s="196"/>
      <c r="R114" s="196"/>
      <c r="S114" s="196"/>
      <c r="T114" s="197"/>
      <c r="AT114" s="198" t="s">
        <v>136</v>
      </c>
      <c r="AU114" s="198" t="s">
        <v>82</v>
      </c>
      <c r="AV114" s="13" t="s">
        <v>82</v>
      </c>
      <c r="AW114" s="13" t="s">
        <v>35</v>
      </c>
      <c r="AX114" s="13" t="s">
        <v>75</v>
      </c>
      <c r="AY114" s="198" t="s">
        <v>125</v>
      </c>
    </row>
    <row r="115" spans="1:65" s="13" customFormat="1" ht="11.25">
      <c r="B115" s="187"/>
      <c r="C115" s="188"/>
      <c r="D115" s="189" t="s">
        <v>136</v>
      </c>
      <c r="E115" s="190" t="s">
        <v>19</v>
      </c>
      <c r="F115" s="191" t="s">
        <v>164</v>
      </c>
      <c r="G115" s="188"/>
      <c r="H115" s="192">
        <v>1.764</v>
      </c>
      <c r="I115" s="193"/>
      <c r="J115" s="188"/>
      <c r="K115" s="188"/>
      <c r="L115" s="194"/>
      <c r="M115" s="195"/>
      <c r="N115" s="196"/>
      <c r="O115" s="196"/>
      <c r="P115" s="196"/>
      <c r="Q115" s="196"/>
      <c r="R115" s="196"/>
      <c r="S115" s="196"/>
      <c r="T115" s="197"/>
      <c r="AT115" s="198" t="s">
        <v>136</v>
      </c>
      <c r="AU115" s="198" t="s">
        <v>82</v>
      </c>
      <c r="AV115" s="13" t="s">
        <v>82</v>
      </c>
      <c r="AW115" s="13" t="s">
        <v>35</v>
      </c>
      <c r="AX115" s="13" t="s">
        <v>75</v>
      </c>
      <c r="AY115" s="198" t="s">
        <v>125</v>
      </c>
    </row>
    <row r="116" spans="1:65" s="13" customFormat="1" ht="11.25">
      <c r="B116" s="187"/>
      <c r="C116" s="188"/>
      <c r="D116" s="189" t="s">
        <v>136</v>
      </c>
      <c r="E116" s="190" t="s">
        <v>19</v>
      </c>
      <c r="F116" s="191" t="s">
        <v>165</v>
      </c>
      <c r="G116" s="188"/>
      <c r="H116" s="192">
        <v>0.2</v>
      </c>
      <c r="I116" s="193"/>
      <c r="J116" s="188"/>
      <c r="K116" s="188"/>
      <c r="L116" s="194"/>
      <c r="M116" s="195"/>
      <c r="N116" s="196"/>
      <c r="O116" s="196"/>
      <c r="P116" s="196"/>
      <c r="Q116" s="196"/>
      <c r="R116" s="196"/>
      <c r="S116" s="196"/>
      <c r="T116" s="197"/>
      <c r="AT116" s="198" t="s">
        <v>136</v>
      </c>
      <c r="AU116" s="198" t="s">
        <v>82</v>
      </c>
      <c r="AV116" s="13" t="s">
        <v>82</v>
      </c>
      <c r="AW116" s="13" t="s">
        <v>35</v>
      </c>
      <c r="AX116" s="13" t="s">
        <v>75</v>
      </c>
      <c r="AY116" s="198" t="s">
        <v>125</v>
      </c>
    </row>
    <row r="117" spans="1:65" s="14" customFormat="1" ht="11.25">
      <c r="B117" s="199"/>
      <c r="C117" s="200"/>
      <c r="D117" s="189" t="s">
        <v>136</v>
      </c>
      <c r="E117" s="201" t="s">
        <v>19</v>
      </c>
      <c r="F117" s="202" t="s">
        <v>139</v>
      </c>
      <c r="G117" s="200"/>
      <c r="H117" s="203">
        <v>70.087999999999994</v>
      </c>
      <c r="I117" s="204"/>
      <c r="J117" s="200"/>
      <c r="K117" s="200"/>
      <c r="L117" s="205"/>
      <c r="M117" s="206"/>
      <c r="N117" s="207"/>
      <c r="O117" s="207"/>
      <c r="P117" s="207"/>
      <c r="Q117" s="207"/>
      <c r="R117" s="207"/>
      <c r="S117" s="207"/>
      <c r="T117" s="208"/>
      <c r="AT117" s="209" t="s">
        <v>136</v>
      </c>
      <c r="AU117" s="209" t="s">
        <v>82</v>
      </c>
      <c r="AV117" s="14" t="s">
        <v>132</v>
      </c>
      <c r="AW117" s="14" t="s">
        <v>35</v>
      </c>
      <c r="AX117" s="14" t="s">
        <v>80</v>
      </c>
      <c r="AY117" s="209" t="s">
        <v>125</v>
      </c>
    </row>
    <row r="118" spans="1:65" s="2" customFormat="1" ht="44.25" customHeight="1">
      <c r="A118" s="35"/>
      <c r="B118" s="36"/>
      <c r="C118" s="169" t="s">
        <v>166</v>
      </c>
      <c r="D118" s="169" t="s">
        <v>127</v>
      </c>
      <c r="E118" s="170" t="s">
        <v>167</v>
      </c>
      <c r="F118" s="171" t="s">
        <v>168</v>
      </c>
      <c r="G118" s="172" t="s">
        <v>158</v>
      </c>
      <c r="H118" s="173">
        <v>12.217000000000001</v>
      </c>
      <c r="I118" s="174"/>
      <c r="J118" s="175">
        <f>ROUND(I118*H118,2)</f>
        <v>0</v>
      </c>
      <c r="K118" s="171" t="s">
        <v>131</v>
      </c>
      <c r="L118" s="40"/>
      <c r="M118" s="176" t="s">
        <v>19</v>
      </c>
      <c r="N118" s="177" t="s">
        <v>46</v>
      </c>
      <c r="O118" s="65"/>
      <c r="P118" s="178">
        <f>O118*H118</f>
        <v>0</v>
      </c>
      <c r="Q118" s="178">
        <v>0</v>
      </c>
      <c r="R118" s="178">
        <f>Q118*H118</f>
        <v>0</v>
      </c>
      <c r="S118" s="178">
        <v>0</v>
      </c>
      <c r="T118" s="179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0" t="s">
        <v>132</v>
      </c>
      <c r="AT118" s="180" t="s">
        <v>127</v>
      </c>
      <c r="AU118" s="180" t="s">
        <v>82</v>
      </c>
      <c r="AY118" s="18" t="s">
        <v>125</v>
      </c>
      <c r="BE118" s="181">
        <f>IF(N118="základní",J118,0)</f>
        <v>0</v>
      </c>
      <c r="BF118" s="181">
        <f>IF(N118="snížená",J118,0)</f>
        <v>0</v>
      </c>
      <c r="BG118" s="181">
        <f>IF(N118="zákl. přenesená",J118,0)</f>
        <v>0</v>
      </c>
      <c r="BH118" s="181">
        <f>IF(N118="sníž. přenesená",J118,0)</f>
        <v>0</v>
      </c>
      <c r="BI118" s="181">
        <f>IF(N118="nulová",J118,0)</f>
        <v>0</v>
      </c>
      <c r="BJ118" s="18" t="s">
        <v>80</v>
      </c>
      <c r="BK118" s="181">
        <f>ROUND(I118*H118,2)</f>
        <v>0</v>
      </c>
      <c r="BL118" s="18" t="s">
        <v>132</v>
      </c>
      <c r="BM118" s="180" t="s">
        <v>169</v>
      </c>
    </row>
    <row r="119" spans="1:65" s="2" customFormat="1" ht="11.25">
      <c r="A119" s="35"/>
      <c r="B119" s="36"/>
      <c r="C119" s="37"/>
      <c r="D119" s="182" t="s">
        <v>134</v>
      </c>
      <c r="E119" s="37"/>
      <c r="F119" s="183" t="s">
        <v>170</v>
      </c>
      <c r="G119" s="37"/>
      <c r="H119" s="37"/>
      <c r="I119" s="184"/>
      <c r="J119" s="37"/>
      <c r="K119" s="37"/>
      <c r="L119" s="40"/>
      <c r="M119" s="185"/>
      <c r="N119" s="186"/>
      <c r="O119" s="65"/>
      <c r="P119" s="65"/>
      <c r="Q119" s="65"/>
      <c r="R119" s="65"/>
      <c r="S119" s="65"/>
      <c r="T119" s="66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134</v>
      </c>
      <c r="AU119" s="18" t="s">
        <v>82</v>
      </c>
    </row>
    <row r="120" spans="1:65" s="13" customFormat="1" ht="11.25">
      <c r="B120" s="187"/>
      <c r="C120" s="188"/>
      <c r="D120" s="189" t="s">
        <v>136</v>
      </c>
      <c r="E120" s="190" t="s">
        <v>19</v>
      </c>
      <c r="F120" s="191" t="s">
        <v>171</v>
      </c>
      <c r="G120" s="188"/>
      <c r="H120" s="192">
        <v>3.9009999999999998</v>
      </c>
      <c r="I120" s="193"/>
      <c r="J120" s="188"/>
      <c r="K120" s="188"/>
      <c r="L120" s="194"/>
      <c r="M120" s="195"/>
      <c r="N120" s="196"/>
      <c r="O120" s="196"/>
      <c r="P120" s="196"/>
      <c r="Q120" s="196"/>
      <c r="R120" s="196"/>
      <c r="S120" s="196"/>
      <c r="T120" s="197"/>
      <c r="AT120" s="198" t="s">
        <v>136</v>
      </c>
      <c r="AU120" s="198" t="s">
        <v>82</v>
      </c>
      <c r="AV120" s="13" t="s">
        <v>82</v>
      </c>
      <c r="AW120" s="13" t="s">
        <v>35</v>
      </c>
      <c r="AX120" s="13" t="s">
        <v>75</v>
      </c>
      <c r="AY120" s="198" t="s">
        <v>125</v>
      </c>
    </row>
    <row r="121" spans="1:65" s="13" customFormat="1" ht="11.25">
      <c r="B121" s="187"/>
      <c r="C121" s="188"/>
      <c r="D121" s="189" t="s">
        <v>136</v>
      </c>
      <c r="E121" s="190" t="s">
        <v>19</v>
      </c>
      <c r="F121" s="191" t="s">
        <v>172</v>
      </c>
      <c r="G121" s="188"/>
      <c r="H121" s="192">
        <v>5.4119999999999999</v>
      </c>
      <c r="I121" s="193"/>
      <c r="J121" s="188"/>
      <c r="K121" s="188"/>
      <c r="L121" s="194"/>
      <c r="M121" s="195"/>
      <c r="N121" s="196"/>
      <c r="O121" s="196"/>
      <c r="P121" s="196"/>
      <c r="Q121" s="196"/>
      <c r="R121" s="196"/>
      <c r="S121" s="196"/>
      <c r="T121" s="197"/>
      <c r="AT121" s="198" t="s">
        <v>136</v>
      </c>
      <c r="AU121" s="198" t="s">
        <v>82</v>
      </c>
      <c r="AV121" s="13" t="s">
        <v>82</v>
      </c>
      <c r="AW121" s="13" t="s">
        <v>35</v>
      </c>
      <c r="AX121" s="13" t="s">
        <v>75</v>
      </c>
      <c r="AY121" s="198" t="s">
        <v>125</v>
      </c>
    </row>
    <row r="122" spans="1:65" s="13" customFormat="1" ht="11.25">
      <c r="B122" s="187"/>
      <c r="C122" s="188"/>
      <c r="D122" s="189" t="s">
        <v>136</v>
      </c>
      <c r="E122" s="190" t="s">
        <v>19</v>
      </c>
      <c r="F122" s="191" t="s">
        <v>173</v>
      </c>
      <c r="G122" s="188"/>
      <c r="H122" s="192">
        <v>2.9039999999999999</v>
      </c>
      <c r="I122" s="193"/>
      <c r="J122" s="188"/>
      <c r="K122" s="188"/>
      <c r="L122" s="194"/>
      <c r="M122" s="195"/>
      <c r="N122" s="196"/>
      <c r="O122" s="196"/>
      <c r="P122" s="196"/>
      <c r="Q122" s="196"/>
      <c r="R122" s="196"/>
      <c r="S122" s="196"/>
      <c r="T122" s="197"/>
      <c r="AT122" s="198" t="s">
        <v>136</v>
      </c>
      <c r="AU122" s="198" t="s">
        <v>82</v>
      </c>
      <c r="AV122" s="13" t="s">
        <v>82</v>
      </c>
      <c r="AW122" s="13" t="s">
        <v>35</v>
      </c>
      <c r="AX122" s="13" t="s">
        <v>75</v>
      </c>
      <c r="AY122" s="198" t="s">
        <v>125</v>
      </c>
    </row>
    <row r="123" spans="1:65" s="14" customFormat="1" ht="11.25">
      <c r="B123" s="199"/>
      <c r="C123" s="200"/>
      <c r="D123" s="189" t="s">
        <v>136</v>
      </c>
      <c r="E123" s="201" t="s">
        <v>19</v>
      </c>
      <c r="F123" s="202" t="s">
        <v>139</v>
      </c>
      <c r="G123" s="200"/>
      <c r="H123" s="203">
        <v>12.217000000000001</v>
      </c>
      <c r="I123" s="204"/>
      <c r="J123" s="200"/>
      <c r="K123" s="200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136</v>
      </c>
      <c r="AU123" s="209" t="s">
        <v>82</v>
      </c>
      <c r="AV123" s="14" t="s">
        <v>132</v>
      </c>
      <c r="AW123" s="14" t="s">
        <v>35</v>
      </c>
      <c r="AX123" s="14" t="s">
        <v>80</v>
      </c>
      <c r="AY123" s="209" t="s">
        <v>125</v>
      </c>
    </row>
    <row r="124" spans="1:65" s="2" customFormat="1" ht="44.25" customHeight="1">
      <c r="A124" s="35"/>
      <c r="B124" s="36"/>
      <c r="C124" s="169" t="s">
        <v>174</v>
      </c>
      <c r="D124" s="169" t="s">
        <v>127</v>
      </c>
      <c r="E124" s="170" t="s">
        <v>175</v>
      </c>
      <c r="F124" s="171" t="s">
        <v>176</v>
      </c>
      <c r="G124" s="172" t="s">
        <v>158</v>
      </c>
      <c r="H124" s="173">
        <v>1.8</v>
      </c>
      <c r="I124" s="174"/>
      <c r="J124" s="175">
        <f>ROUND(I124*H124,2)</f>
        <v>0</v>
      </c>
      <c r="K124" s="171" t="s">
        <v>131</v>
      </c>
      <c r="L124" s="40"/>
      <c r="M124" s="176" t="s">
        <v>19</v>
      </c>
      <c r="N124" s="177" t="s">
        <v>46</v>
      </c>
      <c r="O124" s="65"/>
      <c r="P124" s="178">
        <f>O124*H124</f>
        <v>0</v>
      </c>
      <c r="Q124" s="178">
        <v>0</v>
      </c>
      <c r="R124" s="178">
        <f>Q124*H124</f>
        <v>0</v>
      </c>
      <c r="S124" s="178">
        <v>0</v>
      </c>
      <c r="T124" s="179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0" t="s">
        <v>132</v>
      </c>
      <c r="AT124" s="180" t="s">
        <v>127</v>
      </c>
      <c r="AU124" s="180" t="s">
        <v>82</v>
      </c>
      <c r="AY124" s="18" t="s">
        <v>125</v>
      </c>
      <c r="BE124" s="181">
        <f>IF(N124="základní",J124,0)</f>
        <v>0</v>
      </c>
      <c r="BF124" s="181">
        <f>IF(N124="snížená",J124,0)</f>
        <v>0</v>
      </c>
      <c r="BG124" s="181">
        <f>IF(N124="zákl. přenesená",J124,0)</f>
        <v>0</v>
      </c>
      <c r="BH124" s="181">
        <f>IF(N124="sníž. přenesená",J124,0)</f>
        <v>0</v>
      </c>
      <c r="BI124" s="181">
        <f>IF(N124="nulová",J124,0)</f>
        <v>0</v>
      </c>
      <c r="BJ124" s="18" t="s">
        <v>80</v>
      </c>
      <c r="BK124" s="181">
        <f>ROUND(I124*H124,2)</f>
        <v>0</v>
      </c>
      <c r="BL124" s="18" t="s">
        <v>132</v>
      </c>
      <c r="BM124" s="180" t="s">
        <v>177</v>
      </c>
    </row>
    <row r="125" spans="1:65" s="2" customFormat="1" ht="11.25">
      <c r="A125" s="35"/>
      <c r="B125" s="36"/>
      <c r="C125" s="37"/>
      <c r="D125" s="182" t="s">
        <v>134</v>
      </c>
      <c r="E125" s="37"/>
      <c r="F125" s="183" t="s">
        <v>178</v>
      </c>
      <c r="G125" s="37"/>
      <c r="H125" s="37"/>
      <c r="I125" s="184"/>
      <c r="J125" s="37"/>
      <c r="K125" s="37"/>
      <c r="L125" s="40"/>
      <c r="M125" s="185"/>
      <c r="N125" s="186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134</v>
      </c>
      <c r="AU125" s="18" t="s">
        <v>82</v>
      </c>
    </row>
    <row r="126" spans="1:65" s="13" customFormat="1" ht="11.25">
      <c r="B126" s="187"/>
      <c r="C126" s="188"/>
      <c r="D126" s="189" t="s">
        <v>136</v>
      </c>
      <c r="E126" s="190" t="s">
        <v>19</v>
      </c>
      <c r="F126" s="191" t="s">
        <v>179</v>
      </c>
      <c r="G126" s="188"/>
      <c r="H126" s="192">
        <v>1.8</v>
      </c>
      <c r="I126" s="193"/>
      <c r="J126" s="188"/>
      <c r="K126" s="188"/>
      <c r="L126" s="194"/>
      <c r="M126" s="195"/>
      <c r="N126" s="196"/>
      <c r="O126" s="196"/>
      <c r="P126" s="196"/>
      <c r="Q126" s="196"/>
      <c r="R126" s="196"/>
      <c r="S126" s="196"/>
      <c r="T126" s="197"/>
      <c r="AT126" s="198" t="s">
        <v>136</v>
      </c>
      <c r="AU126" s="198" t="s">
        <v>82</v>
      </c>
      <c r="AV126" s="13" t="s">
        <v>82</v>
      </c>
      <c r="AW126" s="13" t="s">
        <v>35</v>
      </c>
      <c r="AX126" s="13" t="s">
        <v>80</v>
      </c>
      <c r="AY126" s="198" t="s">
        <v>125</v>
      </c>
    </row>
    <row r="127" spans="1:65" s="2" customFormat="1" ht="37.9" customHeight="1">
      <c r="A127" s="35"/>
      <c r="B127" s="36"/>
      <c r="C127" s="169" t="s">
        <v>180</v>
      </c>
      <c r="D127" s="169" t="s">
        <v>127</v>
      </c>
      <c r="E127" s="170" t="s">
        <v>181</v>
      </c>
      <c r="F127" s="171" t="s">
        <v>182</v>
      </c>
      <c r="G127" s="172" t="s">
        <v>158</v>
      </c>
      <c r="H127" s="173">
        <v>12.217000000000001</v>
      </c>
      <c r="I127" s="174"/>
      <c r="J127" s="175">
        <f>ROUND(I127*H127,2)</f>
        <v>0</v>
      </c>
      <c r="K127" s="171" t="s">
        <v>131</v>
      </c>
      <c r="L127" s="40"/>
      <c r="M127" s="176" t="s">
        <v>19</v>
      </c>
      <c r="N127" s="177" t="s">
        <v>46</v>
      </c>
      <c r="O127" s="65"/>
      <c r="P127" s="178">
        <f>O127*H127</f>
        <v>0</v>
      </c>
      <c r="Q127" s="178">
        <v>0</v>
      </c>
      <c r="R127" s="178">
        <f>Q127*H127</f>
        <v>0</v>
      </c>
      <c r="S127" s="178">
        <v>0</v>
      </c>
      <c r="T127" s="17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0" t="s">
        <v>132</v>
      </c>
      <c r="AT127" s="180" t="s">
        <v>127</v>
      </c>
      <c r="AU127" s="180" t="s">
        <v>82</v>
      </c>
      <c r="AY127" s="18" t="s">
        <v>125</v>
      </c>
      <c r="BE127" s="181">
        <f>IF(N127="základní",J127,0)</f>
        <v>0</v>
      </c>
      <c r="BF127" s="181">
        <f>IF(N127="snížená",J127,0)</f>
        <v>0</v>
      </c>
      <c r="BG127" s="181">
        <f>IF(N127="zákl. přenesená",J127,0)</f>
        <v>0</v>
      </c>
      <c r="BH127" s="181">
        <f>IF(N127="sníž. přenesená",J127,0)</f>
        <v>0</v>
      </c>
      <c r="BI127" s="181">
        <f>IF(N127="nulová",J127,0)</f>
        <v>0</v>
      </c>
      <c r="BJ127" s="18" t="s">
        <v>80</v>
      </c>
      <c r="BK127" s="181">
        <f>ROUND(I127*H127,2)</f>
        <v>0</v>
      </c>
      <c r="BL127" s="18" t="s">
        <v>132</v>
      </c>
      <c r="BM127" s="180" t="s">
        <v>183</v>
      </c>
    </row>
    <row r="128" spans="1:65" s="2" customFormat="1" ht="11.25">
      <c r="A128" s="35"/>
      <c r="B128" s="36"/>
      <c r="C128" s="37"/>
      <c r="D128" s="182" t="s">
        <v>134</v>
      </c>
      <c r="E128" s="37"/>
      <c r="F128" s="183" t="s">
        <v>184</v>
      </c>
      <c r="G128" s="37"/>
      <c r="H128" s="37"/>
      <c r="I128" s="184"/>
      <c r="J128" s="37"/>
      <c r="K128" s="37"/>
      <c r="L128" s="40"/>
      <c r="M128" s="185"/>
      <c r="N128" s="186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134</v>
      </c>
      <c r="AU128" s="18" t="s">
        <v>82</v>
      </c>
    </row>
    <row r="129" spans="1:65" s="13" customFormat="1" ht="11.25">
      <c r="B129" s="187"/>
      <c r="C129" s="188"/>
      <c r="D129" s="189" t="s">
        <v>136</v>
      </c>
      <c r="E129" s="190" t="s">
        <v>19</v>
      </c>
      <c r="F129" s="191" t="s">
        <v>171</v>
      </c>
      <c r="G129" s="188"/>
      <c r="H129" s="192">
        <v>3.9009999999999998</v>
      </c>
      <c r="I129" s="193"/>
      <c r="J129" s="188"/>
      <c r="K129" s="188"/>
      <c r="L129" s="194"/>
      <c r="M129" s="195"/>
      <c r="N129" s="196"/>
      <c r="O129" s="196"/>
      <c r="P129" s="196"/>
      <c r="Q129" s="196"/>
      <c r="R129" s="196"/>
      <c r="S129" s="196"/>
      <c r="T129" s="197"/>
      <c r="AT129" s="198" t="s">
        <v>136</v>
      </c>
      <c r="AU129" s="198" t="s">
        <v>82</v>
      </c>
      <c r="AV129" s="13" t="s">
        <v>82</v>
      </c>
      <c r="AW129" s="13" t="s">
        <v>35</v>
      </c>
      <c r="AX129" s="13" t="s">
        <v>75</v>
      </c>
      <c r="AY129" s="198" t="s">
        <v>125</v>
      </c>
    </row>
    <row r="130" spans="1:65" s="13" customFormat="1" ht="11.25">
      <c r="B130" s="187"/>
      <c r="C130" s="188"/>
      <c r="D130" s="189" t="s">
        <v>136</v>
      </c>
      <c r="E130" s="190" t="s">
        <v>19</v>
      </c>
      <c r="F130" s="191" t="s">
        <v>172</v>
      </c>
      <c r="G130" s="188"/>
      <c r="H130" s="192">
        <v>5.4119999999999999</v>
      </c>
      <c r="I130" s="193"/>
      <c r="J130" s="188"/>
      <c r="K130" s="188"/>
      <c r="L130" s="194"/>
      <c r="M130" s="195"/>
      <c r="N130" s="196"/>
      <c r="O130" s="196"/>
      <c r="P130" s="196"/>
      <c r="Q130" s="196"/>
      <c r="R130" s="196"/>
      <c r="S130" s="196"/>
      <c r="T130" s="197"/>
      <c r="AT130" s="198" t="s">
        <v>136</v>
      </c>
      <c r="AU130" s="198" t="s">
        <v>82</v>
      </c>
      <c r="AV130" s="13" t="s">
        <v>82</v>
      </c>
      <c r="AW130" s="13" t="s">
        <v>35</v>
      </c>
      <c r="AX130" s="13" t="s">
        <v>75</v>
      </c>
      <c r="AY130" s="198" t="s">
        <v>125</v>
      </c>
    </row>
    <row r="131" spans="1:65" s="13" customFormat="1" ht="11.25">
      <c r="B131" s="187"/>
      <c r="C131" s="188"/>
      <c r="D131" s="189" t="s">
        <v>136</v>
      </c>
      <c r="E131" s="190" t="s">
        <v>19</v>
      </c>
      <c r="F131" s="191" t="s">
        <v>173</v>
      </c>
      <c r="G131" s="188"/>
      <c r="H131" s="192">
        <v>2.9039999999999999</v>
      </c>
      <c r="I131" s="193"/>
      <c r="J131" s="188"/>
      <c r="K131" s="188"/>
      <c r="L131" s="194"/>
      <c r="M131" s="195"/>
      <c r="N131" s="196"/>
      <c r="O131" s="196"/>
      <c r="P131" s="196"/>
      <c r="Q131" s="196"/>
      <c r="R131" s="196"/>
      <c r="S131" s="196"/>
      <c r="T131" s="197"/>
      <c r="AT131" s="198" t="s">
        <v>136</v>
      </c>
      <c r="AU131" s="198" t="s">
        <v>82</v>
      </c>
      <c r="AV131" s="13" t="s">
        <v>82</v>
      </c>
      <c r="AW131" s="13" t="s">
        <v>35</v>
      </c>
      <c r="AX131" s="13" t="s">
        <v>75</v>
      </c>
      <c r="AY131" s="198" t="s">
        <v>125</v>
      </c>
    </row>
    <row r="132" spans="1:65" s="14" customFormat="1" ht="11.25">
      <c r="B132" s="199"/>
      <c r="C132" s="200"/>
      <c r="D132" s="189" t="s">
        <v>136</v>
      </c>
      <c r="E132" s="201" t="s">
        <v>19</v>
      </c>
      <c r="F132" s="202" t="s">
        <v>139</v>
      </c>
      <c r="G132" s="200"/>
      <c r="H132" s="203">
        <v>12.217000000000001</v>
      </c>
      <c r="I132" s="204"/>
      <c r="J132" s="200"/>
      <c r="K132" s="200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136</v>
      </c>
      <c r="AU132" s="209" t="s">
        <v>82</v>
      </c>
      <c r="AV132" s="14" t="s">
        <v>132</v>
      </c>
      <c r="AW132" s="14" t="s">
        <v>35</v>
      </c>
      <c r="AX132" s="14" t="s">
        <v>80</v>
      </c>
      <c r="AY132" s="209" t="s">
        <v>125</v>
      </c>
    </row>
    <row r="133" spans="1:65" s="2" customFormat="1" ht="62.65" customHeight="1">
      <c r="A133" s="35"/>
      <c r="B133" s="36"/>
      <c r="C133" s="169" t="s">
        <v>185</v>
      </c>
      <c r="D133" s="169" t="s">
        <v>127</v>
      </c>
      <c r="E133" s="170" t="s">
        <v>186</v>
      </c>
      <c r="F133" s="171" t="s">
        <v>187</v>
      </c>
      <c r="G133" s="172" t="s">
        <v>158</v>
      </c>
      <c r="H133" s="173">
        <v>11.82</v>
      </c>
      <c r="I133" s="174"/>
      <c r="J133" s="175">
        <f>ROUND(I133*H133,2)</f>
        <v>0</v>
      </c>
      <c r="K133" s="171" t="s">
        <v>131</v>
      </c>
      <c r="L133" s="40"/>
      <c r="M133" s="176" t="s">
        <v>19</v>
      </c>
      <c r="N133" s="177" t="s">
        <v>46</v>
      </c>
      <c r="O133" s="65"/>
      <c r="P133" s="178">
        <f>O133*H133</f>
        <v>0</v>
      </c>
      <c r="Q133" s="178">
        <v>0</v>
      </c>
      <c r="R133" s="178">
        <f>Q133*H133</f>
        <v>0</v>
      </c>
      <c r="S133" s="178">
        <v>0</v>
      </c>
      <c r="T133" s="17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0" t="s">
        <v>132</v>
      </c>
      <c r="AT133" s="180" t="s">
        <v>127</v>
      </c>
      <c r="AU133" s="180" t="s">
        <v>82</v>
      </c>
      <c r="AY133" s="18" t="s">
        <v>125</v>
      </c>
      <c r="BE133" s="181">
        <f>IF(N133="základní",J133,0)</f>
        <v>0</v>
      </c>
      <c r="BF133" s="181">
        <f>IF(N133="snížená",J133,0)</f>
        <v>0</v>
      </c>
      <c r="BG133" s="181">
        <f>IF(N133="zákl. přenesená",J133,0)</f>
        <v>0</v>
      </c>
      <c r="BH133" s="181">
        <f>IF(N133="sníž. přenesená",J133,0)</f>
        <v>0</v>
      </c>
      <c r="BI133" s="181">
        <f>IF(N133="nulová",J133,0)</f>
        <v>0</v>
      </c>
      <c r="BJ133" s="18" t="s">
        <v>80</v>
      </c>
      <c r="BK133" s="181">
        <f>ROUND(I133*H133,2)</f>
        <v>0</v>
      </c>
      <c r="BL133" s="18" t="s">
        <v>132</v>
      </c>
      <c r="BM133" s="180" t="s">
        <v>188</v>
      </c>
    </row>
    <row r="134" spans="1:65" s="2" customFormat="1" ht="11.25">
      <c r="A134" s="35"/>
      <c r="B134" s="36"/>
      <c r="C134" s="37"/>
      <c r="D134" s="182" t="s">
        <v>134</v>
      </c>
      <c r="E134" s="37"/>
      <c r="F134" s="183" t="s">
        <v>189</v>
      </c>
      <c r="G134" s="37"/>
      <c r="H134" s="37"/>
      <c r="I134" s="184"/>
      <c r="J134" s="37"/>
      <c r="K134" s="37"/>
      <c r="L134" s="40"/>
      <c r="M134" s="185"/>
      <c r="N134" s="186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134</v>
      </c>
      <c r="AU134" s="18" t="s">
        <v>82</v>
      </c>
    </row>
    <row r="135" spans="1:65" s="13" customFormat="1" ht="11.25">
      <c r="B135" s="187"/>
      <c r="C135" s="188"/>
      <c r="D135" s="189" t="s">
        <v>136</v>
      </c>
      <c r="E135" s="190" t="s">
        <v>19</v>
      </c>
      <c r="F135" s="191" t="s">
        <v>190</v>
      </c>
      <c r="G135" s="188"/>
      <c r="H135" s="192">
        <v>11.82</v>
      </c>
      <c r="I135" s="193"/>
      <c r="J135" s="188"/>
      <c r="K135" s="188"/>
      <c r="L135" s="194"/>
      <c r="M135" s="195"/>
      <c r="N135" s="196"/>
      <c r="O135" s="196"/>
      <c r="P135" s="196"/>
      <c r="Q135" s="196"/>
      <c r="R135" s="196"/>
      <c r="S135" s="196"/>
      <c r="T135" s="197"/>
      <c r="AT135" s="198" t="s">
        <v>136</v>
      </c>
      <c r="AU135" s="198" t="s">
        <v>82</v>
      </c>
      <c r="AV135" s="13" t="s">
        <v>82</v>
      </c>
      <c r="AW135" s="13" t="s">
        <v>35</v>
      </c>
      <c r="AX135" s="13" t="s">
        <v>80</v>
      </c>
      <c r="AY135" s="198" t="s">
        <v>125</v>
      </c>
    </row>
    <row r="136" spans="1:65" s="2" customFormat="1" ht="62.65" customHeight="1">
      <c r="A136" s="35"/>
      <c r="B136" s="36"/>
      <c r="C136" s="169" t="s">
        <v>191</v>
      </c>
      <c r="D136" s="169" t="s">
        <v>127</v>
      </c>
      <c r="E136" s="170" t="s">
        <v>192</v>
      </c>
      <c r="F136" s="171" t="s">
        <v>193</v>
      </c>
      <c r="G136" s="172" t="s">
        <v>158</v>
      </c>
      <c r="H136" s="173">
        <v>78.212999999999994</v>
      </c>
      <c r="I136" s="174"/>
      <c r="J136" s="175">
        <f>ROUND(I136*H136,2)</f>
        <v>0</v>
      </c>
      <c r="K136" s="171" t="s">
        <v>131</v>
      </c>
      <c r="L136" s="40"/>
      <c r="M136" s="176" t="s">
        <v>19</v>
      </c>
      <c r="N136" s="177" t="s">
        <v>46</v>
      </c>
      <c r="O136" s="65"/>
      <c r="P136" s="178">
        <f>O136*H136</f>
        <v>0</v>
      </c>
      <c r="Q136" s="178">
        <v>0</v>
      </c>
      <c r="R136" s="178">
        <f>Q136*H136</f>
        <v>0</v>
      </c>
      <c r="S136" s="178">
        <v>0</v>
      </c>
      <c r="T136" s="17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132</v>
      </c>
      <c r="AT136" s="180" t="s">
        <v>127</v>
      </c>
      <c r="AU136" s="180" t="s">
        <v>82</v>
      </c>
      <c r="AY136" s="18" t="s">
        <v>125</v>
      </c>
      <c r="BE136" s="181">
        <f>IF(N136="základní",J136,0)</f>
        <v>0</v>
      </c>
      <c r="BF136" s="181">
        <f>IF(N136="snížená",J136,0)</f>
        <v>0</v>
      </c>
      <c r="BG136" s="181">
        <f>IF(N136="zákl. přenesená",J136,0)</f>
        <v>0</v>
      </c>
      <c r="BH136" s="181">
        <f>IF(N136="sníž. přenesená",J136,0)</f>
        <v>0</v>
      </c>
      <c r="BI136" s="181">
        <f>IF(N136="nulová",J136,0)</f>
        <v>0</v>
      </c>
      <c r="BJ136" s="18" t="s">
        <v>80</v>
      </c>
      <c r="BK136" s="181">
        <f>ROUND(I136*H136,2)</f>
        <v>0</v>
      </c>
      <c r="BL136" s="18" t="s">
        <v>132</v>
      </c>
      <c r="BM136" s="180" t="s">
        <v>194</v>
      </c>
    </row>
    <row r="137" spans="1:65" s="2" customFormat="1" ht="11.25">
      <c r="A137" s="35"/>
      <c r="B137" s="36"/>
      <c r="C137" s="37"/>
      <c r="D137" s="182" t="s">
        <v>134</v>
      </c>
      <c r="E137" s="37"/>
      <c r="F137" s="183" t="s">
        <v>195</v>
      </c>
      <c r="G137" s="37"/>
      <c r="H137" s="37"/>
      <c r="I137" s="184"/>
      <c r="J137" s="37"/>
      <c r="K137" s="37"/>
      <c r="L137" s="40"/>
      <c r="M137" s="185"/>
      <c r="N137" s="186"/>
      <c r="O137" s="65"/>
      <c r="P137" s="65"/>
      <c r="Q137" s="65"/>
      <c r="R137" s="65"/>
      <c r="S137" s="65"/>
      <c r="T137" s="66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134</v>
      </c>
      <c r="AU137" s="18" t="s">
        <v>82</v>
      </c>
    </row>
    <row r="138" spans="1:65" s="13" customFormat="1" ht="11.25">
      <c r="B138" s="187"/>
      <c r="C138" s="188"/>
      <c r="D138" s="189" t="s">
        <v>136</v>
      </c>
      <c r="E138" s="190" t="s">
        <v>19</v>
      </c>
      <c r="F138" s="191" t="s">
        <v>196</v>
      </c>
      <c r="G138" s="188"/>
      <c r="H138" s="192">
        <v>20.34</v>
      </c>
      <c r="I138" s="193"/>
      <c r="J138" s="188"/>
      <c r="K138" s="188"/>
      <c r="L138" s="194"/>
      <c r="M138" s="195"/>
      <c r="N138" s="196"/>
      <c r="O138" s="196"/>
      <c r="P138" s="196"/>
      <c r="Q138" s="196"/>
      <c r="R138" s="196"/>
      <c r="S138" s="196"/>
      <c r="T138" s="197"/>
      <c r="AT138" s="198" t="s">
        <v>136</v>
      </c>
      <c r="AU138" s="198" t="s">
        <v>82</v>
      </c>
      <c r="AV138" s="13" t="s">
        <v>82</v>
      </c>
      <c r="AW138" s="13" t="s">
        <v>35</v>
      </c>
      <c r="AX138" s="13" t="s">
        <v>75</v>
      </c>
      <c r="AY138" s="198" t="s">
        <v>125</v>
      </c>
    </row>
    <row r="139" spans="1:65" s="13" customFormat="1" ht="11.25">
      <c r="B139" s="187"/>
      <c r="C139" s="188"/>
      <c r="D139" s="189" t="s">
        <v>136</v>
      </c>
      <c r="E139" s="190" t="s">
        <v>19</v>
      </c>
      <c r="F139" s="191" t="s">
        <v>197</v>
      </c>
      <c r="G139" s="188"/>
      <c r="H139" s="192">
        <v>57.872999999999998</v>
      </c>
      <c r="I139" s="193"/>
      <c r="J139" s="188"/>
      <c r="K139" s="188"/>
      <c r="L139" s="194"/>
      <c r="M139" s="195"/>
      <c r="N139" s="196"/>
      <c r="O139" s="196"/>
      <c r="P139" s="196"/>
      <c r="Q139" s="196"/>
      <c r="R139" s="196"/>
      <c r="S139" s="196"/>
      <c r="T139" s="197"/>
      <c r="AT139" s="198" t="s">
        <v>136</v>
      </c>
      <c r="AU139" s="198" t="s">
        <v>82</v>
      </c>
      <c r="AV139" s="13" t="s">
        <v>82</v>
      </c>
      <c r="AW139" s="13" t="s">
        <v>35</v>
      </c>
      <c r="AX139" s="13" t="s">
        <v>75</v>
      </c>
      <c r="AY139" s="198" t="s">
        <v>125</v>
      </c>
    </row>
    <row r="140" spans="1:65" s="14" customFormat="1" ht="11.25">
      <c r="B140" s="199"/>
      <c r="C140" s="200"/>
      <c r="D140" s="189" t="s">
        <v>136</v>
      </c>
      <c r="E140" s="201" t="s">
        <v>19</v>
      </c>
      <c r="F140" s="202" t="s">
        <v>139</v>
      </c>
      <c r="G140" s="200"/>
      <c r="H140" s="203">
        <v>78.212999999999994</v>
      </c>
      <c r="I140" s="204"/>
      <c r="J140" s="200"/>
      <c r="K140" s="200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136</v>
      </c>
      <c r="AU140" s="209" t="s">
        <v>82</v>
      </c>
      <c r="AV140" s="14" t="s">
        <v>132</v>
      </c>
      <c r="AW140" s="14" t="s">
        <v>35</v>
      </c>
      <c r="AX140" s="14" t="s">
        <v>80</v>
      </c>
      <c r="AY140" s="209" t="s">
        <v>125</v>
      </c>
    </row>
    <row r="141" spans="1:65" s="2" customFormat="1" ht="66.75" customHeight="1">
      <c r="A141" s="35"/>
      <c r="B141" s="36"/>
      <c r="C141" s="169" t="s">
        <v>198</v>
      </c>
      <c r="D141" s="169" t="s">
        <v>127</v>
      </c>
      <c r="E141" s="170" t="s">
        <v>199</v>
      </c>
      <c r="F141" s="171" t="s">
        <v>200</v>
      </c>
      <c r="G141" s="172" t="s">
        <v>158</v>
      </c>
      <c r="H141" s="173">
        <v>1407.8340000000001</v>
      </c>
      <c r="I141" s="174"/>
      <c r="J141" s="175">
        <f>ROUND(I141*H141,2)</f>
        <v>0</v>
      </c>
      <c r="K141" s="171" t="s">
        <v>131</v>
      </c>
      <c r="L141" s="40"/>
      <c r="M141" s="176" t="s">
        <v>19</v>
      </c>
      <c r="N141" s="177" t="s">
        <v>46</v>
      </c>
      <c r="O141" s="65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132</v>
      </c>
      <c r="AT141" s="180" t="s">
        <v>127</v>
      </c>
      <c r="AU141" s="180" t="s">
        <v>82</v>
      </c>
      <c r="AY141" s="18" t="s">
        <v>125</v>
      </c>
      <c r="BE141" s="181">
        <f>IF(N141="základní",J141,0)</f>
        <v>0</v>
      </c>
      <c r="BF141" s="181">
        <f>IF(N141="snížená",J141,0)</f>
        <v>0</v>
      </c>
      <c r="BG141" s="181">
        <f>IF(N141="zákl. přenesená",J141,0)</f>
        <v>0</v>
      </c>
      <c r="BH141" s="181">
        <f>IF(N141="sníž. přenesená",J141,0)</f>
        <v>0</v>
      </c>
      <c r="BI141" s="181">
        <f>IF(N141="nulová",J141,0)</f>
        <v>0</v>
      </c>
      <c r="BJ141" s="18" t="s">
        <v>80</v>
      </c>
      <c r="BK141" s="181">
        <f>ROUND(I141*H141,2)</f>
        <v>0</v>
      </c>
      <c r="BL141" s="18" t="s">
        <v>132</v>
      </c>
      <c r="BM141" s="180" t="s">
        <v>201</v>
      </c>
    </row>
    <row r="142" spans="1:65" s="2" customFormat="1" ht="11.25">
      <c r="A142" s="35"/>
      <c r="B142" s="36"/>
      <c r="C142" s="37"/>
      <c r="D142" s="182" t="s">
        <v>134</v>
      </c>
      <c r="E142" s="37"/>
      <c r="F142" s="183" t="s">
        <v>202</v>
      </c>
      <c r="G142" s="37"/>
      <c r="H142" s="37"/>
      <c r="I142" s="184"/>
      <c r="J142" s="37"/>
      <c r="K142" s="37"/>
      <c r="L142" s="40"/>
      <c r="M142" s="185"/>
      <c r="N142" s="186"/>
      <c r="O142" s="65"/>
      <c r="P142" s="65"/>
      <c r="Q142" s="65"/>
      <c r="R142" s="65"/>
      <c r="S142" s="65"/>
      <c r="T142" s="66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134</v>
      </c>
      <c r="AU142" s="18" t="s">
        <v>82</v>
      </c>
    </row>
    <row r="143" spans="1:65" s="13" customFormat="1" ht="11.25">
      <c r="B143" s="187"/>
      <c r="C143" s="188"/>
      <c r="D143" s="189" t="s">
        <v>136</v>
      </c>
      <c r="E143" s="188"/>
      <c r="F143" s="191" t="s">
        <v>203</v>
      </c>
      <c r="G143" s="188"/>
      <c r="H143" s="192">
        <v>1407.8340000000001</v>
      </c>
      <c r="I143" s="193"/>
      <c r="J143" s="188"/>
      <c r="K143" s="188"/>
      <c r="L143" s="194"/>
      <c r="M143" s="195"/>
      <c r="N143" s="196"/>
      <c r="O143" s="196"/>
      <c r="P143" s="196"/>
      <c r="Q143" s="196"/>
      <c r="R143" s="196"/>
      <c r="S143" s="196"/>
      <c r="T143" s="197"/>
      <c r="AT143" s="198" t="s">
        <v>136</v>
      </c>
      <c r="AU143" s="198" t="s">
        <v>82</v>
      </c>
      <c r="AV143" s="13" t="s">
        <v>82</v>
      </c>
      <c r="AW143" s="13" t="s">
        <v>4</v>
      </c>
      <c r="AX143" s="13" t="s">
        <v>80</v>
      </c>
      <c r="AY143" s="198" t="s">
        <v>125</v>
      </c>
    </row>
    <row r="144" spans="1:65" s="2" customFormat="1" ht="44.25" customHeight="1">
      <c r="A144" s="35"/>
      <c r="B144" s="36"/>
      <c r="C144" s="169" t="s">
        <v>8</v>
      </c>
      <c r="D144" s="169" t="s">
        <v>127</v>
      </c>
      <c r="E144" s="170" t="s">
        <v>204</v>
      </c>
      <c r="F144" s="171" t="s">
        <v>205</v>
      </c>
      <c r="G144" s="172" t="s">
        <v>158</v>
      </c>
      <c r="H144" s="173">
        <v>78.212999999999994</v>
      </c>
      <c r="I144" s="174"/>
      <c r="J144" s="175">
        <f>ROUND(I144*H144,2)</f>
        <v>0</v>
      </c>
      <c r="K144" s="171" t="s">
        <v>131</v>
      </c>
      <c r="L144" s="40"/>
      <c r="M144" s="176" t="s">
        <v>19</v>
      </c>
      <c r="N144" s="177" t="s">
        <v>46</v>
      </c>
      <c r="O144" s="65"/>
      <c r="P144" s="178">
        <f>O144*H144</f>
        <v>0</v>
      </c>
      <c r="Q144" s="178">
        <v>0</v>
      </c>
      <c r="R144" s="178">
        <f>Q144*H144</f>
        <v>0</v>
      </c>
      <c r="S144" s="178">
        <v>0</v>
      </c>
      <c r="T144" s="17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132</v>
      </c>
      <c r="AT144" s="180" t="s">
        <v>127</v>
      </c>
      <c r="AU144" s="180" t="s">
        <v>82</v>
      </c>
      <c r="AY144" s="18" t="s">
        <v>125</v>
      </c>
      <c r="BE144" s="181">
        <f>IF(N144="základní",J144,0)</f>
        <v>0</v>
      </c>
      <c r="BF144" s="181">
        <f>IF(N144="snížená",J144,0)</f>
        <v>0</v>
      </c>
      <c r="BG144" s="181">
        <f>IF(N144="zákl. přenesená",J144,0)</f>
        <v>0</v>
      </c>
      <c r="BH144" s="181">
        <f>IF(N144="sníž. přenesená",J144,0)</f>
        <v>0</v>
      </c>
      <c r="BI144" s="181">
        <f>IF(N144="nulová",J144,0)</f>
        <v>0</v>
      </c>
      <c r="BJ144" s="18" t="s">
        <v>80</v>
      </c>
      <c r="BK144" s="181">
        <f>ROUND(I144*H144,2)</f>
        <v>0</v>
      </c>
      <c r="BL144" s="18" t="s">
        <v>132</v>
      </c>
      <c r="BM144" s="180" t="s">
        <v>206</v>
      </c>
    </row>
    <row r="145" spans="1:65" s="2" customFormat="1" ht="11.25">
      <c r="A145" s="35"/>
      <c r="B145" s="36"/>
      <c r="C145" s="37"/>
      <c r="D145" s="182" t="s">
        <v>134</v>
      </c>
      <c r="E145" s="37"/>
      <c r="F145" s="183" t="s">
        <v>207</v>
      </c>
      <c r="G145" s="37"/>
      <c r="H145" s="37"/>
      <c r="I145" s="184"/>
      <c r="J145" s="37"/>
      <c r="K145" s="37"/>
      <c r="L145" s="40"/>
      <c r="M145" s="185"/>
      <c r="N145" s="186"/>
      <c r="O145" s="65"/>
      <c r="P145" s="65"/>
      <c r="Q145" s="65"/>
      <c r="R145" s="65"/>
      <c r="S145" s="65"/>
      <c r="T145" s="66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8" t="s">
        <v>134</v>
      </c>
      <c r="AU145" s="18" t="s">
        <v>82</v>
      </c>
    </row>
    <row r="146" spans="1:65" s="2" customFormat="1" ht="44.25" customHeight="1">
      <c r="A146" s="35"/>
      <c r="B146" s="36"/>
      <c r="C146" s="169" t="s">
        <v>208</v>
      </c>
      <c r="D146" s="169" t="s">
        <v>127</v>
      </c>
      <c r="E146" s="170" t="s">
        <v>209</v>
      </c>
      <c r="F146" s="171" t="s">
        <v>210</v>
      </c>
      <c r="G146" s="172" t="s">
        <v>211</v>
      </c>
      <c r="H146" s="173">
        <v>98.384</v>
      </c>
      <c r="I146" s="174"/>
      <c r="J146" s="175">
        <f>ROUND(I146*H146,2)</f>
        <v>0</v>
      </c>
      <c r="K146" s="171" t="s">
        <v>131</v>
      </c>
      <c r="L146" s="40"/>
      <c r="M146" s="176" t="s">
        <v>19</v>
      </c>
      <c r="N146" s="177" t="s">
        <v>46</v>
      </c>
      <c r="O146" s="65"/>
      <c r="P146" s="178">
        <f>O146*H146</f>
        <v>0</v>
      </c>
      <c r="Q146" s="178">
        <v>0</v>
      </c>
      <c r="R146" s="178">
        <f>Q146*H146</f>
        <v>0</v>
      </c>
      <c r="S146" s="178">
        <v>0</v>
      </c>
      <c r="T146" s="17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0" t="s">
        <v>132</v>
      </c>
      <c r="AT146" s="180" t="s">
        <v>127</v>
      </c>
      <c r="AU146" s="180" t="s">
        <v>82</v>
      </c>
      <c r="AY146" s="18" t="s">
        <v>125</v>
      </c>
      <c r="BE146" s="181">
        <f>IF(N146="základní",J146,0)</f>
        <v>0</v>
      </c>
      <c r="BF146" s="181">
        <f>IF(N146="snížená",J146,0)</f>
        <v>0</v>
      </c>
      <c r="BG146" s="181">
        <f>IF(N146="zákl. přenesená",J146,0)</f>
        <v>0</v>
      </c>
      <c r="BH146" s="181">
        <f>IF(N146="sníž. přenesená",J146,0)</f>
        <v>0</v>
      </c>
      <c r="BI146" s="181">
        <f>IF(N146="nulová",J146,0)</f>
        <v>0</v>
      </c>
      <c r="BJ146" s="18" t="s">
        <v>80</v>
      </c>
      <c r="BK146" s="181">
        <f>ROUND(I146*H146,2)</f>
        <v>0</v>
      </c>
      <c r="BL146" s="18" t="s">
        <v>132</v>
      </c>
      <c r="BM146" s="180" t="s">
        <v>212</v>
      </c>
    </row>
    <row r="147" spans="1:65" s="2" customFormat="1" ht="11.25">
      <c r="A147" s="35"/>
      <c r="B147" s="36"/>
      <c r="C147" s="37"/>
      <c r="D147" s="182" t="s">
        <v>134</v>
      </c>
      <c r="E147" s="37"/>
      <c r="F147" s="183" t="s">
        <v>213</v>
      </c>
      <c r="G147" s="37"/>
      <c r="H147" s="37"/>
      <c r="I147" s="184"/>
      <c r="J147" s="37"/>
      <c r="K147" s="37"/>
      <c r="L147" s="40"/>
      <c r="M147" s="185"/>
      <c r="N147" s="186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134</v>
      </c>
      <c r="AU147" s="18" t="s">
        <v>82</v>
      </c>
    </row>
    <row r="148" spans="1:65" s="13" customFormat="1" ht="11.25">
      <c r="B148" s="187"/>
      <c r="C148" s="188"/>
      <c r="D148" s="189" t="s">
        <v>136</v>
      </c>
      <c r="E148" s="190" t="s">
        <v>19</v>
      </c>
      <c r="F148" s="191" t="s">
        <v>197</v>
      </c>
      <c r="G148" s="188"/>
      <c r="H148" s="192">
        <v>57.872999999999998</v>
      </c>
      <c r="I148" s="193"/>
      <c r="J148" s="188"/>
      <c r="K148" s="188"/>
      <c r="L148" s="194"/>
      <c r="M148" s="195"/>
      <c r="N148" s="196"/>
      <c r="O148" s="196"/>
      <c r="P148" s="196"/>
      <c r="Q148" s="196"/>
      <c r="R148" s="196"/>
      <c r="S148" s="196"/>
      <c r="T148" s="197"/>
      <c r="AT148" s="198" t="s">
        <v>136</v>
      </c>
      <c r="AU148" s="198" t="s">
        <v>82</v>
      </c>
      <c r="AV148" s="13" t="s">
        <v>82</v>
      </c>
      <c r="AW148" s="13" t="s">
        <v>35</v>
      </c>
      <c r="AX148" s="13" t="s">
        <v>80</v>
      </c>
      <c r="AY148" s="198" t="s">
        <v>125</v>
      </c>
    </row>
    <row r="149" spans="1:65" s="13" customFormat="1" ht="11.25">
      <c r="B149" s="187"/>
      <c r="C149" s="188"/>
      <c r="D149" s="189" t="s">
        <v>136</v>
      </c>
      <c r="E149" s="188"/>
      <c r="F149" s="191" t="s">
        <v>214</v>
      </c>
      <c r="G149" s="188"/>
      <c r="H149" s="192">
        <v>98.384</v>
      </c>
      <c r="I149" s="193"/>
      <c r="J149" s="188"/>
      <c r="K149" s="188"/>
      <c r="L149" s="194"/>
      <c r="M149" s="195"/>
      <c r="N149" s="196"/>
      <c r="O149" s="196"/>
      <c r="P149" s="196"/>
      <c r="Q149" s="196"/>
      <c r="R149" s="196"/>
      <c r="S149" s="196"/>
      <c r="T149" s="197"/>
      <c r="AT149" s="198" t="s">
        <v>136</v>
      </c>
      <c r="AU149" s="198" t="s">
        <v>82</v>
      </c>
      <c r="AV149" s="13" t="s">
        <v>82</v>
      </c>
      <c r="AW149" s="13" t="s">
        <v>4</v>
      </c>
      <c r="AX149" s="13" t="s">
        <v>80</v>
      </c>
      <c r="AY149" s="198" t="s">
        <v>125</v>
      </c>
    </row>
    <row r="150" spans="1:65" s="2" customFormat="1" ht="37.9" customHeight="1">
      <c r="A150" s="35"/>
      <c r="B150" s="36"/>
      <c r="C150" s="169" t="s">
        <v>215</v>
      </c>
      <c r="D150" s="169" t="s">
        <v>127</v>
      </c>
      <c r="E150" s="170" t="s">
        <v>216</v>
      </c>
      <c r="F150" s="171" t="s">
        <v>217</v>
      </c>
      <c r="G150" s="172" t="s">
        <v>158</v>
      </c>
      <c r="H150" s="173">
        <v>78.212999999999994</v>
      </c>
      <c r="I150" s="174"/>
      <c r="J150" s="175">
        <f>ROUND(I150*H150,2)</f>
        <v>0</v>
      </c>
      <c r="K150" s="171" t="s">
        <v>131</v>
      </c>
      <c r="L150" s="40"/>
      <c r="M150" s="176" t="s">
        <v>19</v>
      </c>
      <c r="N150" s="177" t="s">
        <v>46</v>
      </c>
      <c r="O150" s="65"/>
      <c r="P150" s="178">
        <f>O150*H150</f>
        <v>0</v>
      </c>
      <c r="Q150" s="178">
        <v>0</v>
      </c>
      <c r="R150" s="178">
        <f>Q150*H150</f>
        <v>0</v>
      </c>
      <c r="S150" s="178">
        <v>0</v>
      </c>
      <c r="T150" s="17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132</v>
      </c>
      <c r="AT150" s="180" t="s">
        <v>127</v>
      </c>
      <c r="AU150" s="180" t="s">
        <v>82</v>
      </c>
      <c r="AY150" s="18" t="s">
        <v>125</v>
      </c>
      <c r="BE150" s="181">
        <f>IF(N150="základní",J150,0)</f>
        <v>0</v>
      </c>
      <c r="BF150" s="181">
        <f>IF(N150="snížená",J150,0)</f>
        <v>0</v>
      </c>
      <c r="BG150" s="181">
        <f>IF(N150="zákl. přenesená",J150,0)</f>
        <v>0</v>
      </c>
      <c r="BH150" s="181">
        <f>IF(N150="sníž. přenesená",J150,0)</f>
        <v>0</v>
      </c>
      <c r="BI150" s="181">
        <f>IF(N150="nulová",J150,0)</f>
        <v>0</v>
      </c>
      <c r="BJ150" s="18" t="s">
        <v>80</v>
      </c>
      <c r="BK150" s="181">
        <f>ROUND(I150*H150,2)</f>
        <v>0</v>
      </c>
      <c r="BL150" s="18" t="s">
        <v>132</v>
      </c>
      <c r="BM150" s="180" t="s">
        <v>218</v>
      </c>
    </row>
    <row r="151" spans="1:65" s="2" customFormat="1" ht="11.25">
      <c r="A151" s="35"/>
      <c r="B151" s="36"/>
      <c r="C151" s="37"/>
      <c r="D151" s="182" t="s">
        <v>134</v>
      </c>
      <c r="E151" s="37"/>
      <c r="F151" s="183" t="s">
        <v>219</v>
      </c>
      <c r="G151" s="37"/>
      <c r="H151" s="37"/>
      <c r="I151" s="184"/>
      <c r="J151" s="37"/>
      <c r="K151" s="37"/>
      <c r="L151" s="40"/>
      <c r="M151" s="185"/>
      <c r="N151" s="186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134</v>
      </c>
      <c r="AU151" s="18" t="s">
        <v>82</v>
      </c>
    </row>
    <row r="152" spans="1:65" s="2" customFormat="1" ht="44.25" customHeight="1">
      <c r="A152" s="35"/>
      <c r="B152" s="36"/>
      <c r="C152" s="169" t="s">
        <v>220</v>
      </c>
      <c r="D152" s="169" t="s">
        <v>127</v>
      </c>
      <c r="E152" s="170" t="s">
        <v>221</v>
      </c>
      <c r="F152" s="171" t="s">
        <v>222</v>
      </c>
      <c r="G152" s="172" t="s">
        <v>158</v>
      </c>
      <c r="H152" s="173">
        <v>26.231999999999999</v>
      </c>
      <c r="I152" s="174"/>
      <c r="J152" s="175">
        <f>ROUND(I152*H152,2)</f>
        <v>0</v>
      </c>
      <c r="K152" s="171" t="s">
        <v>131</v>
      </c>
      <c r="L152" s="40"/>
      <c r="M152" s="176" t="s">
        <v>19</v>
      </c>
      <c r="N152" s="177" t="s">
        <v>46</v>
      </c>
      <c r="O152" s="65"/>
      <c r="P152" s="178">
        <f>O152*H152</f>
        <v>0</v>
      </c>
      <c r="Q152" s="178">
        <v>0</v>
      </c>
      <c r="R152" s="178">
        <f>Q152*H152</f>
        <v>0</v>
      </c>
      <c r="S152" s="178">
        <v>0</v>
      </c>
      <c r="T152" s="17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132</v>
      </c>
      <c r="AT152" s="180" t="s">
        <v>127</v>
      </c>
      <c r="AU152" s="180" t="s">
        <v>82</v>
      </c>
      <c r="AY152" s="18" t="s">
        <v>125</v>
      </c>
      <c r="BE152" s="181">
        <f>IF(N152="základní",J152,0)</f>
        <v>0</v>
      </c>
      <c r="BF152" s="181">
        <f>IF(N152="snížená",J152,0)</f>
        <v>0</v>
      </c>
      <c r="BG152" s="181">
        <f>IF(N152="zákl. přenesená",J152,0)</f>
        <v>0</v>
      </c>
      <c r="BH152" s="181">
        <f>IF(N152="sníž. přenesená",J152,0)</f>
        <v>0</v>
      </c>
      <c r="BI152" s="181">
        <f>IF(N152="nulová",J152,0)</f>
        <v>0</v>
      </c>
      <c r="BJ152" s="18" t="s">
        <v>80</v>
      </c>
      <c r="BK152" s="181">
        <f>ROUND(I152*H152,2)</f>
        <v>0</v>
      </c>
      <c r="BL152" s="18" t="s">
        <v>132</v>
      </c>
      <c r="BM152" s="180" t="s">
        <v>223</v>
      </c>
    </row>
    <row r="153" spans="1:65" s="2" customFormat="1" ht="11.25">
      <c r="A153" s="35"/>
      <c r="B153" s="36"/>
      <c r="C153" s="37"/>
      <c r="D153" s="182" t="s">
        <v>134</v>
      </c>
      <c r="E153" s="37"/>
      <c r="F153" s="183" t="s">
        <v>224</v>
      </c>
      <c r="G153" s="37"/>
      <c r="H153" s="37"/>
      <c r="I153" s="184"/>
      <c r="J153" s="37"/>
      <c r="K153" s="37"/>
      <c r="L153" s="40"/>
      <c r="M153" s="185"/>
      <c r="N153" s="186"/>
      <c r="O153" s="65"/>
      <c r="P153" s="65"/>
      <c r="Q153" s="65"/>
      <c r="R153" s="65"/>
      <c r="S153" s="65"/>
      <c r="T153" s="66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8" t="s">
        <v>134</v>
      </c>
      <c r="AU153" s="18" t="s">
        <v>82</v>
      </c>
    </row>
    <row r="154" spans="1:65" s="13" customFormat="1" ht="22.5">
      <c r="B154" s="187"/>
      <c r="C154" s="188"/>
      <c r="D154" s="189" t="s">
        <v>136</v>
      </c>
      <c r="E154" s="190" t="s">
        <v>19</v>
      </c>
      <c r="F154" s="191" t="s">
        <v>225</v>
      </c>
      <c r="G154" s="188"/>
      <c r="H154" s="192">
        <v>25.231999999999999</v>
      </c>
      <c r="I154" s="193"/>
      <c r="J154" s="188"/>
      <c r="K154" s="188"/>
      <c r="L154" s="194"/>
      <c r="M154" s="195"/>
      <c r="N154" s="196"/>
      <c r="O154" s="196"/>
      <c r="P154" s="196"/>
      <c r="Q154" s="196"/>
      <c r="R154" s="196"/>
      <c r="S154" s="196"/>
      <c r="T154" s="197"/>
      <c r="AT154" s="198" t="s">
        <v>136</v>
      </c>
      <c r="AU154" s="198" t="s">
        <v>82</v>
      </c>
      <c r="AV154" s="13" t="s">
        <v>82</v>
      </c>
      <c r="AW154" s="13" t="s">
        <v>35</v>
      </c>
      <c r="AX154" s="13" t="s">
        <v>75</v>
      </c>
      <c r="AY154" s="198" t="s">
        <v>125</v>
      </c>
    </row>
    <row r="155" spans="1:65" s="13" customFormat="1" ht="11.25">
      <c r="B155" s="187"/>
      <c r="C155" s="188"/>
      <c r="D155" s="189" t="s">
        <v>136</v>
      </c>
      <c r="E155" s="190" t="s">
        <v>19</v>
      </c>
      <c r="F155" s="191" t="s">
        <v>226</v>
      </c>
      <c r="G155" s="188"/>
      <c r="H155" s="192">
        <v>1</v>
      </c>
      <c r="I155" s="193"/>
      <c r="J155" s="188"/>
      <c r="K155" s="188"/>
      <c r="L155" s="194"/>
      <c r="M155" s="195"/>
      <c r="N155" s="196"/>
      <c r="O155" s="196"/>
      <c r="P155" s="196"/>
      <c r="Q155" s="196"/>
      <c r="R155" s="196"/>
      <c r="S155" s="196"/>
      <c r="T155" s="197"/>
      <c r="AT155" s="198" t="s">
        <v>136</v>
      </c>
      <c r="AU155" s="198" t="s">
        <v>82</v>
      </c>
      <c r="AV155" s="13" t="s">
        <v>82</v>
      </c>
      <c r="AW155" s="13" t="s">
        <v>35</v>
      </c>
      <c r="AX155" s="13" t="s">
        <v>75</v>
      </c>
      <c r="AY155" s="198" t="s">
        <v>125</v>
      </c>
    </row>
    <row r="156" spans="1:65" s="14" customFormat="1" ht="11.25">
      <c r="B156" s="199"/>
      <c r="C156" s="200"/>
      <c r="D156" s="189" t="s">
        <v>136</v>
      </c>
      <c r="E156" s="201" t="s">
        <v>19</v>
      </c>
      <c r="F156" s="202" t="s">
        <v>139</v>
      </c>
      <c r="G156" s="200"/>
      <c r="H156" s="203">
        <v>26.231999999999999</v>
      </c>
      <c r="I156" s="204"/>
      <c r="J156" s="200"/>
      <c r="K156" s="200"/>
      <c r="L156" s="205"/>
      <c r="M156" s="206"/>
      <c r="N156" s="207"/>
      <c r="O156" s="207"/>
      <c r="P156" s="207"/>
      <c r="Q156" s="207"/>
      <c r="R156" s="207"/>
      <c r="S156" s="207"/>
      <c r="T156" s="208"/>
      <c r="AT156" s="209" t="s">
        <v>136</v>
      </c>
      <c r="AU156" s="209" t="s">
        <v>82</v>
      </c>
      <c r="AV156" s="14" t="s">
        <v>132</v>
      </c>
      <c r="AW156" s="14" t="s">
        <v>35</v>
      </c>
      <c r="AX156" s="14" t="s">
        <v>80</v>
      </c>
      <c r="AY156" s="209" t="s">
        <v>125</v>
      </c>
    </row>
    <row r="157" spans="1:65" s="2" customFormat="1" ht="66.75" customHeight="1">
      <c r="A157" s="35"/>
      <c r="B157" s="36"/>
      <c r="C157" s="169" t="s">
        <v>227</v>
      </c>
      <c r="D157" s="169" t="s">
        <v>127</v>
      </c>
      <c r="E157" s="170" t="s">
        <v>228</v>
      </c>
      <c r="F157" s="171" t="s">
        <v>229</v>
      </c>
      <c r="G157" s="172" t="s">
        <v>158</v>
      </c>
      <c r="H157" s="173">
        <v>0.4</v>
      </c>
      <c r="I157" s="174"/>
      <c r="J157" s="175">
        <f>ROUND(I157*H157,2)</f>
        <v>0</v>
      </c>
      <c r="K157" s="171" t="s">
        <v>131</v>
      </c>
      <c r="L157" s="40"/>
      <c r="M157" s="176" t="s">
        <v>19</v>
      </c>
      <c r="N157" s="177" t="s">
        <v>46</v>
      </c>
      <c r="O157" s="65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132</v>
      </c>
      <c r="AT157" s="180" t="s">
        <v>127</v>
      </c>
      <c r="AU157" s="180" t="s">
        <v>82</v>
      </c>
      <c r="AY157" s="18" t="s">
        <v>125</v>
      </c>
      <c r="BE157" s="181">
        <f>IF(N157="základní",J157,0)</f>
        <v>0</v>
      </c>
      <c r="BF157" s="181">
        <f>IF(N157="snížená",J157,0)</f>
        <v>0</v>
      </c>
      <c r="BG157" s="181">
        <f>IF(N157="zákl. přenesená",J157,0)</f>
        <v>0</v>
      </c>
      <c r="BH157" s="181">
        <f>IF(N157="sníž. přenesená",J157,0)</f>
        <v>0</v>
      </c>
      <c r="BI157" s="181">
        <f>IF(N157="nulová",J157,0)</f>
        <v>0</v>
      </c>
      <c r="BJ157" s="18" t="s">
        <v>80</v>
      </c>
      <c r="BK157" s="181">
        <f>ROUND(I157*H157,2)</f>
        <v>0</v>
      </c>
      <c r="BL157" s="18" t="s">
        <v>132</v>
      </c>
      <c r="BM157" s="180" t="s">
        <v>230</v>
      </c>
    </row>
    <row r="158" spans="1:65" s="2" customFormat="1" ht="11.25">
      <c r="A158" s="35"/>
      <c r="B158" s="36"/>
      <c r="C158" s="37"/>
      <c r="D158" s="182" t="s">
        <v>134</v>
      </c>
      <c r="E158" s="37"/>
      <c r="F158" s="183" t="s">
        <v>231</v>
      </c>
      <c r="G158" s="37"/>
      <c r="H158" s="37"/>
      <c r="I158" s="184"/>
      <c r="J158" s="37"/>
      <c r="K158" s="37"/>
      <c r="L158" s="40"/>
      <c r="M158" s="185"/>
      <c r="N158" s="186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134</v>
      </c>
      <c r="AU158" s="18" t="s">
        <v>82</v>
      </c>
    </row>
    <row r="159" spans="1:65" s="13" customFormat="1" ht="11.25">
      <c r="B159" s="187"/>
      <c r="C159" s="188"/>
      <c r="D159" s="189" t="s">
        <v>136</v>
      </c>
      <c r="E159" s="190" t="s">
        <v>19</v>
      </c>
      <c r="F159" s="191" t="s">
        <v>232</v>
      </c>
      <c r="G159" s="188"/>
      <c r="H159" s="192">
        <v>0.4</v>
      </c>
      <c r="I159" s="193"/>
      <c r="J159" s="188"/>
      <c r="K159" s="188"/>
      <c r="L159" s="194"/>
      <c r="M159" s="195"/>
      <c r="N159" s="196"/>
      <c r="O159" s="196"/>
      <c r="P159" s="196"/>
      <c r="Q159" s="196"/>
      <c r="R159" s="196"/>
      <c r="S159" s="196"/>
      <c r="T159" s="197"/>
      <c r="AT159" s="198" t="s">
        <v>136</v>
      </c>
      <c r="AU159" s="198" t="s">
        <v>82</v>
      </c>
      <c r="AV159" s="13" t="s">
        <v>82</v>
      </c>
      <c r="AW159" s="13" t="s">
        <v>35</v>
      </c>
      <c r="AX159" s="13" t="s">
        <v>80</v>
      </c>
      <c r="AY159" s="198" t="s">
        <v>125</v>
      </c>
    </row>
    <row r="160" spans="1:65" s="2" customFormat="1" ht="16.5" customHeight="1">
      <c r="A160" s="35"/>
      <c r="B160" s="36"/>
      <c r="C160" s="210" t="s">
        <v>233</v>
      </c>
      <c r="D160" s="210" t="s">
        <v>234</v>
      </c>
      <c r="E160" s="211" t="s">
        <v>235</v>
      </c>
      <c r="F160" s="212" t="s">
        <v>236</v>
      </c>
      <c r="G160" s="213" t="s">
        <v>211</v>
      </c>
      <c r="H160" s="214">
        <v>0.8</v>
      </c>
      <c r="I160" s="215"/>
      <c r="J160" s="216">
        <f>ROUND(I160*H160,2)</f>
        <v>0</v>
      </c>
      <c r="K160" s="212" t="s">
        <v>131</v>
      </c>
      <c r="L160" s="217"/>
      <c r="M160" s="218" t="s">
        <v>19</v>
      </c>
      <c r="N160" s="219" t="s">
        <v>46</v>
      </c>
      <c r="O160" s="65"/>
      <c r="P160" s="178">
        <f>O160*H160</f>
        <v>0</v>
      </c>
      <c r="Q160" s="178">
        <v>1</v>
      </c>
      <c r="R160" s="178">
        <f>Q160*H160</f>
        <v>0.8</v>
      </c>
      <c r="S160" s="178">
        <v>0</v>
      </c>
      <c r="T160" s="179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0" t="s">
        <v>180</v>
      </c>
      <c r="AT160" s="180" t="s">
        <v>234</v>
      </c>
      <c r="AU160" s="180" t="s">
        <v>82</v>
      </c>
      <c r="AY160" s="18" t="s">
        <v>125</v>
      </c>
      <c r="BE160" s="181">
        <f>IF(N160="základní",J160,0)</f>
        <v>0</v>
      </c>
      <c r="BF160" s="181">
        <f>IF(N160="snížená",J160,0)</f>
        <v>0</v>
      </c>
      <c r="BG160" s="181">
        <f>IF(N160="zákl. přenesená",J160,0)</f>
        <v>0</v>
      </c>
      <c r="BH160" s="181">
        <f>IF(N160="sníž. přenesená",J160,0)</f>
        <v>0</v>
      </c>
      <c r="BI160" s="181">
        <f>IF(N160="nulová",J160,0)</f>
        <v>0</v>
      </c>
      <c r="BJ160" s="18" t="s">
        <v>80</v>
      </c>
      <c r="BK160" s="181">
        <f>ROUND(I160*H160,2)</f>
        <v>0</v>
      </c>
      <c r="BL160" s="18" t="s">
        <v>132</v>
      </c>
      <c r="BM160" s="180" t="s">
        <v>237</v>
      </c>
    </row>
    <row r="161" spans="1:65" s="13" customFormat="1" ht="11.25">
      <c r="B161" s="187"/>
      <c r="C161" s="188"/>
      <c r="D161" s="189" t="s">
        <v>136</v>
      </c>
      <c r="E161" s="188"/>
      <c r="F161" s="191" t="s">
        <v>238</v>
      </c>
      <c r="G161" s="188"/>
      <c r="H161" s="192">
        <v>0.8</v>
      </c>
      <c r="I161" s="193"/>
      <c r="J161" s="188"/>
      <c r="K161" s="188"/>
      <c r="L161" s="194"/>
      <c r="M161" s="195"/>
      <c r="N161" s="196"/>
      <c r="O161" s="196"/>
      <c r="P161" s="196"/>
      <c r="Q161" s="196"/>
      <c r="R161" s="196"/>
      <c r="S161" s="196"/>
      <c r="T161" s="197"/>
      <c r="AT161" s="198" t="s">
        <v>136</v>
      </c>
      <c r="AU161" s="198" t="s">
        <v>82</v>
      </c>
      <c r="AV161" s="13" t="s">
        <v>82</v>
      </c>
      <c r="AW161" s="13" t="s">
        <v>4</v>
      </c>
      <c r="AX161" s="13" t="s">
        <v>80</v>
      </c>
      <c r="AY161" s="198" t="s">
        <v>125</v>
      </c>
    </row>
    <row r="162" spans="1:65" s="2" customFormat="1" ht="44.25" customHeight="1">
      <c r="A162" s="35"/>
      <c r="B162" s="36"/>
      <c r="C162" s="169" t="s">
        <v>239</v>
      </c>
      <c r="D162" s="169" t="s">
        <v>127</v>
      </c>
      <c r="E162" s="170" t="s">
        <v>240</v>
      </c>
      <c r="F162" s="171" t="s">
        <v>241</v>
      </c>
      <c r="G162" s="172" t="s">
        <v>130</v>
      </c>
      <c r="H162" s="173">
        <v>109.8</v>
      </c>
      <c r="I162" s="174"/>
      <c r="J162" s="175">
        <f>ROUND(I162*H162,2)</f>
        <v>0</v>
      </c>
      <c r="K162" s="171" t="s">
        <v>131</v>
      </c>
      <c r="L162" s="40"/>
      <c r="M162" s="176" t="s">
        <v>19</v>
      </c>
      <c r="N162" s="177" t="s">
        <v>46</v>
      </c>
      <c r="O162" s="65"/>
      <c r="P162" s="178">
        <f>O162*H162</f>
        <v>0</v>
      </c>
      <c r="Q162" s="178">
        <v>0</v>
      </c>
      <c r="R162" s="178">
        <f>Q162*H162</f>
        <v>0</v>
      </c>
      <c r="S162" s="178">
        <v>0</v>
      </c>
      <c r="T162" s="17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132</v>
      </c>
      <c r="AT162" s="180" t="s">
        <v>127</v>
      </c>
      <c r="AU162" s="180" t="s">
        <v>82</v>
      </c>
      <c r="AY162" s="18" t="s">
        <v>125</v>
      </c>
      <c r="BE162" s="181">
        <f>IF(N162="základní",J162,0)</f>
        <v>0</v>
      </c>
      <c r="BF162" s="181">
        <f>IF(N162="snížená",J162,0)</f>
        <v>0</v>
      </c>
      <c r="BG162" s="181">
        <f>IF(N162="zákl. přenesená",J162,0)</f>
        <v>0</v>
      </c>
      <c r="BH162" s="181">
        <f>IF(N162="sníž. přenesená",J162,0)</f>
        <v>0</v>
      </c>
      <c r="BI162" s="181">
        <f>IF(N162="nulová",J162,0)</f>
        <v>0</v>
      </c>
      <c r="BJ162" s="18" t="s">
        <v>80</v>
      </c>
      <c r="BK162" s="181">
        <f>ROUND(I162*H162,2)</f>
        <v>0</v>
      </c>
      <c r="BL162" s="18" t="s">
        <v>132</v>
      </c>
      <c r="BM162" s="180" t="s">
        <v>242</v>
      </c>
    </row>
    <row r="163" spans="1:65" s="2" customFormat="1" ht="11.25">
      <c r="A163" s="35"/>
      <c r="B163" s="36"/>
      <c r="C163" s="37"/>
      <c r="D163" s="182" t="s">
        <v>134</v>
      </c>
      <c r="E163" s="37"/>
      <c r="F163" s="183" t="s">
        <v>243</v>
      </c>
      <c r="G163" s="37"/>
      <c r="H163" s="37"/>
      <c r="I163" s="184"/>
      <c r="J163" s="37"/>
      <c r="K163" s="37"/>
      <c r="L163" s="40"/>
      <c r="M163" s="185"/>
      <c r="N163" s="186"/>
      <c r="O163" s="65"/>
      <c r="P163" s="65"/>
      <c r="Q163" s="65"/>
      <c r="R163" s="65"/>
      <c r="S163" s="65"/>
      <c r="T163" s="66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134</v>
      </c>
      <c r="AU163" s="18" t="s">
        <v>82</v>
      </c>
    </row>
    <row r="164" spans="1:65" s="13" customFormat="1" ht="11.25">
      <c r="B164" s="187"/>
      <c r="C164" s="188"/>
      <c r="D164" s="189" t="s">
        <v>136</v>
      </c>
      <c r="E164" s="190" t="s">
        <v>19</v>
      </c>
      <c r="F164" s="191" t="s">
        <v>244</v>
      </c>
      <c r="G164" s="188"/>
      <c r="H164" s="192">
        <v>109.8</v>
      </c>
      <c r="I164" s="193"/>
      <c r="J164" s="188"/>
      <c r="K164" s="188"/>
      <c r="L164" s="194"/>
      <c r="M164" s="195"/>
      <c r="N164" s="196"/>
      <c r="O164" s="196"/>
      <c r="P164" s="196"/>
      <c r="Q164" s="196"/>
      <c r="R164" s="196"/>
      <c r="S164" s="196"/>
      <c r="T164" s="197"/>
      <c r="AT164" s="198" t="s">
        <v>136</v>
      </c>
      <c r="AU164" s="198" t="s">
        <v>82</v>
      </c>
      <c r="AV164" s="13" t="s">
        <v>82</v>
      </c>
      <c r="AW164" s="13" t="s">
        <v>35</v>
      </c>
      <c r="AX164" s="13" t="s">
        <v>80</v>
      </c>
      <c r="AY164" s="198" t="s">
        <v>125</v>
      </c>
    </row>
    <row r="165" spans="1:65" s="2" customFormat="1" ht="37.9" customHeight="1">
      <c r="A165" s="35"/>
      <c r="B165" s="36"/>
      <c r="C165" s="169" t="s">
        <v>245</v>
      </c>
      <c r="D165" s="169" t="s">
        <v>127</v>
      </c>
      <c r="E165" s="170" t="s">
        <v>246</v>
      </c>
      <c r="F165" s="171" t="s">
        <v>247</v>
      </c>
      <c r="G165" s="172" t="s">
        <v>130</v>
      </c>
      <c r="H165" s="173">
        <v>109.8</v>
      </c>
      <c r="I165" s="174"/>
      <c r="J165" s="175">
        <f>ROUND(I165*H165,2)</f>
        <v>0</v>
      </c>
      <c r="K165" s="171" t="s">
        <v>131</v>
      </c>
      <c r="L165" s="40"/>
      <c r="M165" s="176" t="s">
        <v>19</v>
      </c>
      <c r="N165" s="177" t="s">
        <v>46</v>
      </c>
      <c r="O165" s="65"/>
      <c r="P165" s="178">
        <f>O165*H165</f>
        <v>0</v>
      </c>
      <c r="Q165" s="178">
        <v>0</v>
      </c>
      <c r="R165" s="178">
        <f>Q165*H165</f>
        <v>0</v>
      </c>
      <c r="S165" s="178">
        <v>0</v>
      </c>
      <c r="T165" s="179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0" t="s">
        <v>132</v>
      </c>
      <c r="AT165" s="180" t="s">
        <v>127</v>
      </c>
      <c r="AU165" s="180" t="s">
        <v>82</v>
      </c>
      <c r="AY165" s="18" t="s">
        <v>125</v>
      </c>
      <c r="BE165" s="181">
        <f>IF(N165="základní",J165,0)</f>
        <v>0</v>
      </c>
      <c r="BF165" s="181">
        <f>IF(N165="snížená",J165,0)</f>
        <v>0</v>
      </c>
      <c r="BG165" s="181">
        <f>IF(N165="zákl. přenesená",J165,0)</f>
        <v>0</v>
      </c>
      <c r="BH165" s="181">
        <f>IF(N165="sníž. přenesená",J165,0)</f>
        <v>0</v>
      </c>
      <c r="BI165" s="181">
        <f>IF(N165="nulová",J165,0)</f>
        <v>0</v>
      </c>
      <c r="BJ165" s="18" t="s">
        <v>80</v>
      </c>
      <c r="BK165" s="181">
        <f>ROUND(I165*H165,2)</f>
        <v>0</v>
      </c>
      <c r="BL165" s="18" t="s">
        <v>132</v>
      </c>
      <c r="BM165" s="180" t="s">
        <v>248</v>
      </c>
    </row>
    <row r="166" spans="1:65" s="2" customFormat="1" ht="11.25">
      <c r="A166" s="35"/>
      <c r="B166" s="36"/>
      <c r="C166" s="37"/>
      <c r="D166" s="182" t="s">
        <v>134</v>
      </c>
      <c r="E166" s="37"/>
      <c r="F166" s="183" t="s">
        <v>249</v>
      </c>
      <c r="G166" s="37"/>
      <c r="H166" s="37"/>
      <c r="I166" s="184"/>
      <c r="J166" s="37"/>
      <c r="K166" s="37"/>
      <c r="L166" s="40"/>
      <c r="M166" s="185"/>
      <c r="N166" s="186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134</v>
      </c>
      <c r="AU166" s="18" t="s">
        <v>82</v>
      </c>
    </row>
    <row r="167" spans="1:65" s="13" customFormat="1" ht="11.25">
      <c r="B167" s="187"/>
      <c r="C167" s="188"/>
      <c r="D167" s="189" t="s">
        <v>136</v>
      </c>
      <c r="E167" s="190" t="s">
        <v>19</v>
      </c>
      <c r="F167" s="191" t="s">
        <v>244</v>
      </c>
      <c r="G167" s="188"/>
      <c r="H167" s="192">
        <v>109.8</v>
      </c>
      <c r="I167" s="193"/>
      <c r="J167" s="188"/>
      <c r="K167" s="188"/>
      <c r="L167" s="194"/>
      <c r="M167" s="195"/>
      <c r="N167" s="196"/>
      <c r="O167" s="196"/>
      <c r="P167" s="196"/>
      <c r="Q167" s="196"/>
      <c r="R167" s="196"/>
      <c r="S167" s="196"/>
      <c r="T167" s="197"/>
      <c r="AT167" s="198" t="s">
        <v>136</v>
      </c>
      <c r="AU167" s="198" t="s">
        <v>82</v>
      </c>
      <c r="AV167" s="13" t="s">
        <v>82</v>
      </c>
      <c r="AW167" s="13" t="s">
        <v>35</v>
      </c>
      <c r="AX167" s="13" t="s">
        <v>80</v>
      </c>
      <c r="AY167" s="198" t="s">
        <v>125</v>
      </c>
    </row>
    <row r="168" spans="1:65" s="2" customFormat="1" ht="16.5" customHeight="1">
      <c r="A168" s="35"/>
      <c r="B168" s="36"/>
      <c r="C168" s="210" t="s">
        <v>250</v>
      </c>
      <c r="D168" s="210" t="s">
        <v>234</v>
      </c>
      <c r="E168" s="211" t="s">
        <v>251</v>
      </c>
      <c r="F168" s="212" t="s">
        <v>252</v>
      </c>
      <c r="G168" s="213" t="s">
        <v>253</v>
      </c>
      <c r="H168" s="214">
        <v>2.1960000000000002</v>
      </c>
      <c r="I168" s="215"/>
      <c r="J168" s="216">
        <f>ROUND(I168*H168,2)</f>
        <v>0</v>
      </c>
      <c r="K168" s="212" t="s">
        <v>131</v>
      </c>
      <c r="L168" s="217"/>
      <c r="M168" s="218" t="s">
        <v>19</v>
      </c>
      <c r="N168" s="219" t="s">
        <v>46</v>
      </c>
      <c r="O168" s="65"/>
      <c r="P168" s="178">
        <f>O168*H168</f>
        <v>0</v>
      </c>
      <c r="Q168" s="178">
        <v>1E-3</v>
      </c>
      <c r="R168" s="178">
        <f>Q168*H168</f>
        <v>2.196E-3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180</v>
      </c>
      <c r="AT168" s="180" t="s">
        <v>234</v>
      </c>
      <c r="AU168" s="180" t="s">
        <v>82</v>
      </c>
      <c r="AY168" s="18" t="s">
        <v>125</v>
      </c>
      <c r="BE168" s="181">
        <f>IF(N168="základní",J168,0)</f>
        <v>0</v>
      </c>
      <c r="BF168" s="181">
        <f>IF(N168="snížená",J168,0)</f>
        <v>0</v>
      </c>
      <c r="BG168" s="181">
        <f>IF(N168="zákl. přenesená",J168,0)</f>
        <v>0</v>
      </c>
      <c r="BH168" s="181">
        <f>IF(N168="sníž. přenesená",J168,0)</f>
        <v>0</v>
      </c>
      <c r="BI168" s="181">
        <f>IF(N168="nulová",J168,0)</f>
        <v>0</v>
      </c>
      <c r="BJ168" s="18" t="s">
        <v>80</v>
      </c>
      <c r="BK168" s="181">
        <f>ROUND(I168*H168,2)</f>
        <v>0</v>
      </c>
      <c r="BL168" s="18" t="s">
        <v>132</v>
      </c>
      <c r="BM168" s="180" t="s">
        <v>254</v>
      </c>
    </row>
    <row r="169" spans="1:65" s="13" customFormat="1" ht="11.25">
      <c r="B169" s="187"/>
      <c r="C169" s="188"/>
      <c r="D169" s="189" t="s">
        <v>136</v>
      </c>
      <c r="E169" s="188"/>
      <c r="F169" s="191" t="s">
        <v>255</v>
      </c>
      <c r="G169" s="188"/>
      <c r="H169" s="192">
        <v>2.1960000000000002</v>
      </c>
      <c r="I169" s="193"/>
      <c r="J169" s="188"/>
      <c r="K169" s="188"/>
      <c r="L169" s="194"/>
      <c r="M169" s="195"/>
      <c r="N169" s="196"/>
      <c r="O169" s="196"/>
      <c r="P169" s="196"/>
      <c r="Q169" s="196"/>
      <c r="R169" s="196"/>
      <c r="S169" s="196"/>
      <c r="T169" s="197"/>
      <c r="AT169" s="198" t="s">
        <v>136</v>
      </c>
      <c r="AU169" s="198" t="s">
        <v>82</v>
      </c>
      <c r="AV169" s="13" t="s">
        <v>82</v>
      </c>
      <c r="AW169" s="13" t="s">
        <v>4</v>
      </c>
      <c r="AX169" s="13" t="s">
        <v>80</v>
      </c>
      <c r="AY169" s="198" t="s">
        <v>125</v>
      </c>
    </row>
    <row r="170" spans="1:65" s="2" customFormat="1" ht="33" customHeight="1">
      <c r="A170" s="35"/>
      <c r="B170" s="36"/>
      <c r="C170" s="169" t="s">
        <v>7</v>
      </c>
      <c r="D170" s="169" t="s">
        <v>127</v>
      </c>
      <c r="E170" s="170" t="s">
        <v>256</v>
      </c>
      <c r="F170" s="171" t="s">
        <v>257</v>
      </c>
      <c r="G170" s="172" t="s">
        <v>130</v>
      </c>
      <c r="H170" s="173">
        <v>192.49700000000001</v>
      </c>
      <c r="I170" s="174"/>
      <c r="J170" s="175">
        <f>ROUND(I170*H170,2)</f>
        <v>0</v>
      </c>
      <c r="K170" s="171" t="s">
        <v>131</v>
      </c>
      <c r="L170" s="40"/>
      <c r="M170" s="176" t="s">
        <v>19</v>
      </c>
      <c r="N170" s="177" t="s">
        <v>46</v>
      </c>
      <c r="O170" s="65"/>
      <c r="P170" s="178">
        <f>O170*H170</f>
        <v>0</v>
      </c>
      <c r="Q170" s="178">
        <v>0</v>
      </c>
      <c r="R170" s="178">
        <f>Q170*H170</f>
        <v>0</v>
      </c>
      <c r="S170" s="178">
        <v>0</v>
      </c>
      <c r="T170" s="17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132</v>
      </c>
      <c r="AT170" s="180" t="s">
        <v>127</v>
      </c>
      <c r="AU170" s="180" t="s">
        <v>82</v>
      </c>
      <c r="AY170" s="18" t="s">
        <v>125</v>
      </c>
      <c r="BE170" s="181">
        <f>IF(N170="základní",J170,0)</f>
        <v>0</v>
      </c>
      <c r="BF170" s="181">
        <f>IF(N170="snížená",J170,0)</f>
        <v>0</v>
      </c>
      <c r="BG170" s="181">
        <f>IF(N170="zákl. přenesená",J170,0)</f>
        <v>0</v>
      </c>
      <c r="BH170" s="181">
        <f>IF(N170="sníž. přenesená",J170,0)</f>
        <v>0</v>
      </c>
      <c r="BI170" s="181">
        <f>IF(N170="nulová",J170,0)</f>
        <v>0</v>
      </c>
      <c r="BJ170" s="18" t="s">
        <v>80</v>
      </c>
      <c r="BK170" s="181">
        <f>ROUND(I170*H170,2)</f>
        <v>0</v>
      </c>
      <c r="BL170" s="18" t="s">
        <v>132</v>
      </c>
      <c r="BM170" s="180" t="s">
        <v>258</v>
      </c>
    </row>
    <row r="171" spans="1:65" s="2" customFormat="1" ht="11.25">
      <c r="A171" s="35"/>
      <c r="B171" s="36"/>
      <c r="C171" s="37"/>
      <c r="D171" s="182" t="s">
        <v>134</v>
      </c>
      <c r="E171" s="37"/>
      <c r="F171" s="183" t="s">
        <v>259</v>
      </c>
      <c r="G171" s="37"/>
      <c r="H171" s="37"/>
      <c r="I171" s="184"/>
      <c r="J171" s="37"/>
      <c r="K171" s="37"/>
      <c r="L171" s="40"/>
      <c r="M171" s="185"/>
      <c r="N171" s="186"/>
      <c r="O171" s="65"/>
      <c r="P171" s="65"/>
      <c r="Q171" s="65"/>
      <c r="R171" s="65"/>
      <c r="S171" s="65"/>
      <c r="T171" s="66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8" t="s">
        <v>134</v>
      </c>
      <c r="AU171" s="18" t="s">
        <v>82</v>
      </c>
    </row>
    <row r="172" spans="1:65" s="13" customFormat="1" ht="11.25">
      <c r="B172" s="187"/>
      <c r="C172" s="188"/>
      <c r="D172" s="189" t="s">
        <v>136</v>
      </c>
      <c r="E172" s="190" t="s">
        <v>19</v>
      </c>
      <c r="F172" s="191" t="s">
        <v>260</v>
      </c>
      <c r="G172" s="188"/>
      <c r="H172" s="192">
        <v>2</v>
      </c>
      <c r="I172" s="193"/>
      <c r="J172" s="188"/>
      <c r="K172" s="188"/>
      <c r="L172" s="194"/>
      <c r="M172" s="195"/>
      <c r="N172" s="196"/>
      <c r="O172" s="196"/>
      <c r="P172" s="196"/>
      <c r="Q172" s="196"/>
      <c r="R172" s="196"/>
      <c r="S172" s="196"/>
      <c r="T172" s="197"/>
      <c r="AT172" s="198" t="s">
        <v>136</v>
      </c>
      <c r="AU172" s="198" t="s">
        <v>82</v>
      </c>
      <c r="AV172" s="13" t="s">
        <v>82</v>
      </c>
      <c r="AW172" s="13" t="s">
        <v>35</v>
      </c>
      <c r="AX172" s="13" t="s">
        <v>75</v>
      </c>
      <c r="AY172" s="198" t="s">
        <v>125</v>
      </c>
    </row>
    <row r="173" spans="1:65" s="13" customFormat="1" ht="11.25">
      <c r="B173" s="187"/>
      <c r="C173" s="188"/>
      <c r="D173" s="189" t="s">
        <v>136</v>
      </c>
      <c r="E173" s="190" t="s">
        <v>19</v>
      </c>
      <c r="F173" s="191" t="s">
        <v>261</v>
      </c>
      <c r="G173" s="188"/>
      <c r="H173" s="192">
        <v>53.3</v>
      </c>
      <c r="I173" s="193"/>
      <c r="J173" s="188"/>
      <c r="K173" s="188"/>
      <c r="L173" s="194"/>
      <c r="M173" s="195"/>
      <c r="N173" s="196"/>
      <c r="O173" s="196"/>
      <c r="P173" s="196"/>
      <c r="Q173" s="196"/>
      <c r="R173" s="196"/>
      <c r="S173" s="196"/>
      <c r="T173" s="197"/>
      <c r="AT173" s="198" t="s">
        <v>136</v>
      </c>
      <c r="AU173" s="198" t="s">
        <v>82</v>
      </c>
      <c r="AV173" s="13" t="s">
        <v>82</v>
      </c>
      <c r="AW173" s="13" t="s">
        <v>35</v>
      </c>
      <c r="AX173" s="13" t="s">
        <v>75</v>
      </c>
      <c r="AY173" s="198" t="s">
        <v>125</v>
      </c>
    </row>
    <row r="174" spans="1:65" s="13" customFormat="1" ht="11.25">
      <c r="B174" s="187"/>
      <c r="C174" s="188"/>
      <c r="D174" s="189" t="s">
        <v>136</v>
      </c>
      <c r="E174" s="190" t="s">
        <v>19</v>
      </c>
      <c r="F174" s="191" t="s">
        <v>262</v>
      </c>
      <c r="G174" s="188"/>
      <c r="H174" s="192">
        <v>133</v>
      </c>
      <c r="I174" s="193"/>
      <c r="J174" s="188"/>
      <c r="K174" s="188"/>
      <c r="L174" s="194"/>
      <c r="M174" s="195"/>
      <c r="N174" s="196"/>
      <c r="O174" s="196"/>
      <c r="P174" s="196"/>
      <c r="Q174" s="196"/>
      <c r="R174" s="196"/>
      <c r="S174" s="196"/>
      <c r="T174" s="197"/>
      <c r="AT174" s="198" t="s">
        <v>136</v>
      </c>
      <c r="AU174" s="198" t="s">
        <v>82</v>
      </c>
      <c r="AV174" s="13" t="s">
        <v>82</v>
      </c>
      <c r="AW174" s="13" t="s">
        <v>35</v>
      </c>
      <c r="AX174" s="13" t="s">
        <v>75</v>
      </c>
      <c r="AY174" s="198" t="s">
        <v>125</v>
      </c>
    </row>
    <row r="175" spans="1:65" s="13" customFormat="1" ht="11.25">
      <c r="B175" s="187"/>
      <c r="C175" s="188"/>
      <c r="D175" s="189" t="s">
        <v>136</v>
      </c>
      <c r="E175" s="190" t="s">
        <v>19</v>
      </c>
      <c r="F175" s="191" t="s">
        <v>263</v>
      </c>
      <c r="G175" s="188"/>
      <c r="H175" s="192">
        <v>2.89</v>
      </c>
      <c r="I175" s="193"/>
      <c r="J175" s="188"/>
      <c r="K175" s="188"/>
      <c r="L175" s="194"/>
      <c r="M175" s="195"/>
      <c r="N175" s="196"/>
      <c r="O175" s="196"/>
      <c r="P175" s="196"/>
      <c r="Q175" s="196"/>
      <c r="R175" s="196"/>
      <c r="S175" s="196"/>
      <c r="T175" s="197"/>
      <c r="AT175" s="198" t="s">
        <v>136</v>
      </c>
      <c r="AU175" s="198" t="s">
        <v>82</v>
      </c>
      <c r="AV175" s="13" t="s">
        <v>82</v>
      </c>
      <c r="AW175" s="13" t="s">
        <v>35</v>
      </c>
      <c r="AX175" s="13" t="s">
        <v>75</v>
      </c>
      <c r="AY175" s="198" t="s">
        <v>125</v>
      </c>
    </row>
    <row r="176" spans="1:65" s="13" customFormat="1" ht="11.25">
      <c r="B176" s="187"/>
      <c r="C176" s="188"/>
      <c r="D176" s="189" t="s">
        <v>136</v>
      </c>
      <c r="E176" s="190" t="s">
        <v>19</v>
      </c>
      <c r="F176" s="191" t="s">
        <v>264</v>
      </c>
      <c r="G176" s="188"/>
      <c r="H176" s="192">
        <v>0.19600000000000001</v>
      </c>
      <c r="I176" s="193"/>
      <c r="J176" s="188"/>
      <c r="K176" s="188"/>
      <c r="L176" s="194"/>
      <c r="M176" s="195"/>
      <c r="N176" s="196"/>
      <c r="O176" s="196"/>
      <c r="P176" s="196"/>
      <c r="Q176" s="196"/>
      <c r="R176" s="196"/>
      <c r="S176" s="196"/>
      <c r="T176" s="197"/>
      <c r="AT176" s="198" t="s">
        <v>136</v>
      </c>
      <c r="AU176" s="198" t="s">
        <v>82</v>
      </c>
      <c r="AV176" s="13" t="s">
        <v>82</v>
      </c>
      <c r="AW176" s="13" t="s">
        <v>35</v>
      </c>
      <c r="AX176" s="13" t="s">
        <v>75</v>
      </c>
      <c r="AY176" s="198" t="s">
        <v>125</v>
      </c>
    </row>
    <row r="177" spans="1:65" s="13" customFormat="1" ht="11.25">
      <c r="B177" s="187"/>
      <c r="C177" s="188"/>
      <c r="D177" s="189" t="s">
        <v>136</v>
      </c>
      <c r="E177" s="190" t="s">
        <v>19</v>
      </c>
      <c r="F177" s="191" t="s">
        <v>265</v>
      </c>
      <c r="G177" s="188"/>
      <c r="H177" s="192">
        <v>0.35499999999999998</v>
      </c>
      <c r="I177" s="193"/>
      <c r="J177" s="188"/>
      <c r="K177" s="188"/>
      <c r="L177" s="194"/>
      <c r="M177" s="195"/>
      <c r="N177" s="196"/>
      <c r="O177" s="196"/>
      <c r="P177" s="196"/>
      <c r="Q177" s="196"/>
      <c r="R177" s="196"/>
      <c r="S177" s="196"/>
      <c r="T177" s="197"/>
      <c r="AT177" s="198" t="s">
        <v>136</v>
      </c>
      <c r="AU177" s="198" t="s">
        <v>82</v>
      </c>
      <c r="AV177" s="13" t="s">
        <v>82</v>
      </c>
      <c r="AW177" s="13" t="s">
        <v>35</v>
      </c>
      <c r="AX177" s="13" t="s">
        <v>75</v>
      </c>
      <c r="AY177" s="198" t="s">
        <v>125</v>
      </c>
    </row>
    <row r="178" spans="1:65" s="13" customFormat="1" ht="11.25">
      <c r="B178" s="187"/>
      <c r="C178" s="188"/>
      <c r="D178" s="189" t="s">
        <v>136</v>
      </c>
      <c r="E178" s="190" t="s">
        <v>19</v>
      </c>
      <c r="F178" s="191" t="s">
        <v>266</v>
      </c>
      <c r="G178" s="188"/>
      <c r="H178" s="192">
        <v>0.49199999999999999</v>
      </c>
      <c r="I178" s="193"/>
      <c r="J178" s="188"/>
      <c r="K178" s="188"/>
      <c r="L178" s="194"/>
      <c r="M178" s="195"/>
      <c r="N178" s="196"/>
      <c r="O178" s="196"/>
      <c r="P178" s="196"/>
      <c r="Q178" s="196"/>
      <c r="R178" s="196"/>
      <c r="S178" s="196"/>
      <c r="T178" s="197"/>
      <c r="AT178" s="198" t="s">
        <v>136</v>
      </c>
      <c r="AU178" s="198" t="s">
        <v>82</v>
      </c>
      <c r="AV178" s="13" t="s">
        <v>82</v>
      </c>
      <c r="AW178" s="13" t="s">
        <v>35</v>
      </c>
      <c r="AX178" s="13" t="s">
        <v>75</v>
      </c>
      <c r="AY178" s="198" t="s">
        <v>125</v>
      </c>
    </row>
    <row r="179" spans="1:65" s="13" customFormat="1" ht="11.25">
      <c r="B179" s="187"/>
      <c r="C179" s="188"/>
      <c r="D179" s="189" t="s">
        <v>136</v>
      </c>
      <c r="E179" s="190" t="s">
        <v>19</v>
      </c>
      <c r="F179" s="191" t="s">
        <v>267</v>
      </c>
      <c r="G179" s="188"/>
      <c r="H179" s="192">
        <v>0.26400000000000001</v>
      </c>
      <c r="I179" s="193"/>
      <c r="J179" s="188"/>
      <c r="K179" s="188"/>
      <c r="L179" s="194"/>
      <c r="M179" s="195"/>
      <c r="N179" s="196"/>
      <c r="O179" s="196"/>
      <c r="P179" s="196"/>
      <c r="Q179" s="196"/>
      <c r="R179" s="196"/>
      <c r="S179" s="196"/>
      <c r="T179" s="197"/>
      <c r="AT179" s="198" t="s">
        <v>136</v>
      </c>
      <c r="AU179" s="198" t="s">
        <v>82</v>
      </c>
      <c r="AV179" s="13" t="s">
        <v>82</v>
      </c>
      <c r="AW179" s="13" t="s">
        <v>35</v>
      </c>
      <c r="AX179" s="13" t="s">
        <v>75</v>
      </c>
      <c r="AY179" s="198" t="s">
        <v>125</v>
      </c>
    </row>
    <row r="180" spans="1:65" s="14" customFormat="1" ht="11.25">
      <c r="B180" s="199"/>
      <c r="C180" s="200"/>
      <c r="D180" s="189" t="s">
        <v>136</v>
      </c>
      <c r="E180" s="201" t="s">
        <v>19</v>
      </c>
      <c r="F180" s="202" t="s">
        <v>139</v>
      </c>
      <c r="G180" s="200"/>
      <c r="H180" s="203">
        <v>192.49700000000001</v>
      </c>
      <c r="I180" s="204"/>
      <c r="J180" s="200"/>
      <c r="K180" s="200"/>
      <c r="L180" s="205"/>
      <c r="M180" s="206"/>
      <c r="N180" s="207"/>
      <c r="O180" s="207"/>
      <c r="P180" s="207"/>
      <c r="Q180" s="207"/>
      <c r="R180" s="207"/>
      <c r="S180" s="207"/>
      <c r="T180" s="208"/>
      <c r="AT180" s="209" t="s">
        <v>136</v>
      </c>
      <c r="AU180" s="209" t="s">
        <v>82</v>
      </c>
      <c r="AV180" s="14" t="s">
        <v>132</v>
      </c>
      <c r="AW180" s="14" t="s">
        <v>35</v>
      </c>
      <c r="AX180" s="14" t="s">
        <v>80</v>
      </c>
      <c r="AY180" s="209" t="s">
        <v>125</v>
      </c>
    </row>
    <row r="181" spans="1:65" s="2" customFormat="1" ht="44.25" customHeight="1">
      <c r="A181" s="35"/>
      <c r="B181" s="36"/>
      <c r="C181" s="169" t="s">
        <v>268</v>
      </c>
      <c r="D181" s="169" t="s">
        <v>127</v>
      </c>
      <c r="E181" s="170" t="s">
        <v>269</v>
      </c>
      <c r="F181" s="171" t="s">
        <v>270</v>
      </c>
      <c r="G181" s="172" t="s">
        <v>271</v>
      </c>
      <c r="H181" s="173">
        <v>5</v>
      </c>
      <c r="I181" s="174"/>
      <c r="J181" s="175">
        <f>ROUND(I181*H181,2)</f>
        <v>0</v>
      </c>
      <c r="K181" s="171" t="s">
        <v>131</v>
      </c>
      <c r="L181" s="40"/>
      <c r="M181" s="176" t="s">
        <v>19</v>
      </c>
      <c r="N181" s="177" t="s">
        <v>46</v>
      </c>
      <c r="O181" s="65"/>
      <c r="P181" s="178">
        <f>O181*H181</f>
        <v>0</v>
      </c>
      <c r="Q181" s="178">
        <v>2.1350000000000001E-2</v>
      </c>
      <c r="R181" s="178">
        <f>Q181*H181</f>
        <v>0.10675000000000001</v>
      </c>
      <c r="S181" s="178">
        <v>0</v>
      </c>
      <c r="T181" s="17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0" t="s">
        <v>132</v>
      </c>
      <c r="AT181" s="180" t="s">
        <v>127</v>
      </c>
      <c r="AU181" s="180" t="s">
        <v>82</v>
      </c>
      <c r="AY181" s="18" t="s">
        <v>125</v>
      </c>
      <c r="BE181" s="181">
        <f>IF(N181="základní",J181,0)</f>
        <v>0</v>
      </c>
      <c r="BF181" s="181">
        <f>IF(N181="snížená",J181,0)</f>
        <v>0</v>
      </c>
      <c r="BG181" s="181">
        <f>IF(N181="zákl. přenesená",J181,0)</f>
        <v>0</v>
      </c>
      <c r="BH181" s="181">
        <f>IF(N181="sníž. přenesená",J181,0)</f>
        <v>0</v>
      </c>
      <c r="BI181" s="181">
        <f>IF(N181="nulová",J181,0)</f>
        <v>0</v>
      </c>
      <c r="BJ181" s="18" t="s">
        <v>80</v>
      </c>
      <c r="BK181" s="181">
        <f>ROUND(I181*H181,2)</f>
        <v>0</v>
      </c>
      <c r="BL181" s="18" t="s">
        <v>132</v>
      </c>
      <c r="BM181" s="180" t="s">
        <v>272</v>
      </c>
    </row>
    <row r="182" spans="1:65" s="2" customFormat="1" ht="11.25">
      <c r="A182" s="35"/>
      <c r="B182" s="36"/>
      <c r="C182" s="37"/>
      <c r="D182" s="182" t="s">
        <v>134</v>
      </c>
      <c r="E182" s="37"/>
      <c r="F182" s="183" t="s">
        <v>273</v>
      </c>
      <c r="G182" s="37"/>
      <c r="H182" s="37"/>
      <c r="I182" s="184"/>
      <c r="J182" s="37"/>
      <c r="K182" s="37"/>
      <c r="L182" s="40"/>
      <c r="M182" s="185"/>
      <c r="N182" s="186"/>
      <c r="O182" s="65"/>
      <c r="P182" s="65"/>
      <c r="Q182" s="65"/>
      <c r="R182" s="65"/>
      <c r="S182" s="65"/>
      <c r="T182" s="66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18" t="s">
        <v>134</v>
      </c>
      <c r="AU182" s="18" t="s">
        <v>82</v>
      </c>
    </row>
    <row r="183" spans="1:65" s="2" customFormat="1" ht="24.2" customHeight="1">
      <c r="A183" s="35"/>
      <c r="B183" s="36"/>
      <c r="C183" s="169" t="s">
        <v>274</v>
      </c>
      <c r="D183" s="169" t="s">
        <v>127</v>
      </c>
      <c r="E183" s="170" t="s">
        <v>275</v>
      </c>
      <c r="F183" s="171" t="s">
        <v>276</v>
      </c>
      <c r="G183" s="172" t="s">
        <v>130</v>
      </c>
      <c r="H183" s="173">
        <v>109.8</v>
      </c>
      <c r="I183" s="174"/>
      <c r="J183" s="175">
        <f>ROUND(I183*H183,2)</f>
        <v>0</v>
      </c>
      <c r="K183" s="171" t="s">
        <v>131</v>
      </c>
      <c r="L183" s="40"/>
      <c r="M183" s="176" t="s">
        <v>19</v>
      </c>
      <c r="N183" s="177" t="s">
        <v>46</v>
      </c>
      <c r="O183" s="65"/>
      <c r="P183" s="178">
        <f>O183*H183</f>
        <v>0</v>
      </c>
      <c r="Q183" s="178">
        <v>0</v>
      </c>
      <c r="R183" s="178">
        <f>Q183*H183</f>
        <v>0</v>
      </c>
      <c r="S183" s="178">
        <v>0</v>
      </c>
      <c r="T183" s="17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0" t="s">
        <v>132</v>
      </c>
      <c r="AT183" s="180" t="s">
        <v>127</v>
      </c>
      <c r="AU183" s="180" t="s">
        <v>82</v>
      </c>
      <c r="AY183" s="18" t="s">
        <v>125</v>
      </c>
      <c r="BE183" s="181">
        <f>IF(N183="základní",J183,0)</f>
        <v>0</v>
      </c>
      <c r="BF183" s="181">
        <f>IF(N183="snížená",J183,0)</f>
        <v>0</v>
      </c>
      <c r="BG183" s="181">
        <f>IF(N183="zákl. přenesená",J183,0)</f>
        <v>0</v>
      </c>
      <c r="BH183" s="181">
        <f>IF(N183="sníž. přenesená",J183,0)</f>
        <v>0</v>
      </c>
      <c r="BI183" s="181">
        <f>IF(N183="nulová",J183,0)</f>
        <v>0</v>
      </c>
      <c r="BJ183" s="18" t="s">
        <v>80</v>
      </c>
      <c r="BK183" s="181">
        <f>ROUND(I183*H183,2)</f>
        <v>0</v>
      </c>
      <c r="BL183" s="18" t="s">
        <v>132</v>
      </c>
      <c r="BM183" s="180" t="s">
        <v>277</v>
      </c>
    </row>
    <row r="184" spans="1:65" s="2" customFormat="1" ht="11.25">
      <c r="A184" s="35"/>
      <c r="B184" s="36"/>
      <c r="C184" s="37"/>
      <c r="D184" s="182" t="s">
        <v>134</v>
      </c>
      <c r="E184" s="37"/>
      <c r="F184" s="183" t="s">
        <v>278</v>
      </c>
      <c r="G184" s="37"/>
      <c r="H184" s="37"/>
      <c r="I184" s="184"/>
      <c r="J184" s="37"/>
      <c r="K184" s="37"/>
      <c r="L184" s="40"/>
      <c r="M184" s="185"/>
      <c r="N184" s="186"/>
      <c r="O184" s="65"/>
      <c r="P184" s="65"/>
      <c r="Q184" s="65"/>
      <c r="R184" s="65"/>
      <c r="S184" s="65"/>
      <c r="T184" s="66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134</v>
      </c>
      <c r="AU184" s="18" t="s">
        <v>82</v>
      </c>
    </row>
    <row r="185" spans="1:65" s="2" customFormat="1" ht="21.75" customHeight="1">
      <c r="A185" s="35"/>
      <c r="B185" s="36"/>
      <c r="C185" s="169" t="s">
        <v>279</v>
      </c>
      <c r="D185" s="169" t="s">
        <v>127</v>
      </c>
      <c r="E185" s="170" t="s">
        <v>280</v>
      </c>
      <c r="F185" s="171" t="s">
        <v>281</v>
      </c>
      <c r="G185" s="172" t="s">
        <v>158</v>
      </c>
      <c r="H185" s="173">
        <v>1.647</v>
      </c>
      <c r="I185" s="174"/>
      <c r="J185" s="175">
        <f>ROUND(I185*H185,2)</f>
        <v>0</v>
      </c>
      <c r="K185" s="171" t="s">
        <v>131</v>
      </c>
      <c r="L185" s="40"/>
      <c r="M185" s="176" t="s">
        <v>19</v>
      </c>
      <c r="N185" s="177" t="s">
        <v>46</v>
      </c>
      <c r="O185" s="65"/>
      <c r="P185" s="178">
        <f>O185*H185</f>
        <v>0</v>
      </c>
      <c r="Q185" s="178">
        <v>0</v>
      </c>
      <c r="R185" s="178">
        <f>Q185*H185</f>
        <v>0</v>
      </c>
      <c r="S185" s="178">
        <v>0</v>
      </c>
      <c r="T185" s="17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0" t="s">
        <v>132</v>
      </c>
      <c r="AT185" s="180" t="s">
        <v>127</v>
      </c>
      <c r="AU185" s="180" t="s">
        <v>82</v>
      </c>
      <c r="AY185" s="18" t="s">
        <v>125</v>
      </c>
      <c r="BE185" s="181">
        <f>IF(N185="základní",J185,0)</f>
        <v>0</v>
      </c>
      <c r="BF185" s="181">
        <f>IF(N185="snížená",J185,0)</f>
        <v>0</v>
      </c>
      <c r="BG185" s="181">
        <f>IF(N185="zákl. přenesená",J185,0)</f>
        <v>0</v>
      </c>
      <c r="BH185" s="181">
        <f>IF(N185="sníž. přenesená",J185,0)</f>
        <v>0</v>
      </c>
      <c r="BI185" s="181">
        <f>IF(N185="nulová",J185,0)</f>
        <v>0</v>
      </c>
      <c r="BJ185" s="18" t="s">
        <v>80</v>
      </c>
      <c r="BK185" s="181">
        <f>ROUND(I185*H185,2)</f>
        <v>0</v>
      </c>
      <c r="BL185" s="18" t="s">
        <v>132</v>
      </c>
      <c r="BM185" s="180" t="s">
        <v>282</v>
      </c>
    </row>
    <row r="186" spans="1:65" s="2" customFormat="1" ht="11.25">
      <c r="A186" s="35"/>
      <c r="B186" s="36"/>
      <c r="C186" s="37"/>
      <c r="D186" s="182" t="s">
        <v>134</v>
      </c>
      <c r="E186" s="37"/>
      <c r="F186" s="183" t="s">
        <v>283</v>
      </c>
      <c r="G186" s="37"/>
      <c r="H186" s="37"/>
      <c r="I186" s="184"/>
      <c r="J186" s="37"/>
      <c r="K186" s="37"/>
      <c r="L186" s="40"/>
      <c r="M186" s="185"/>
      <c r="N186" s="186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134</v>
      </c>
      <c r="AU186" s="18" t="s">
        <v>82</v>
      </c>
    </row>
    <row r="187" spans="1:65" s="13" customFormat="1" ht="11.25">
      <c r="B187" s="187"/>
      <c r="C187" s="188"/>
      <c r="D187" s="189" t="s">
        <v>136</v>
      </c>
      <c r="E187" s="188"/>
      <c r="F187" s="191" t="s">
        <v>284</v>
      </c>
      <c r="G187" s="188"/>
      <c r="H187" s="192">
        <v>1.647</v>
      </c>
      <c r="I187" s="193"/>
      <c r="J187" s="188"/>
      <c r="K187" s="188"/>
      <c r="L187" s="194"/>
      <c r="M187" s="195"/>
      <c r="N187" s="196"/>
      <c r="O187" s="196"/>
      <c r="P187" s="196"/>
      <c r="Q187" s="196"/>
      <c r="R187" s="196"/>
      <c r="S187" s="196"/>
      <c r="T187" s="197"/>
      <c r="AT187" s="198" t="s">
        <v>136</v>
      </c>
      <c r="AU187" s="198" t="s">
        <v>82</v>
      </c>
      <c r="AV187" s="13" t="s">
        <v>82</v>
      </c>
      <c r="AW187" s="13" t="s">
        <v>4</v>
      </c>
      <c r="AX187" s="13" t="s">
        <v>80</v>
      </c>
      <c r="AY187" s="198" t="s">
        <v>125</v>
      </c>
    </row>
    <row r="188" spans="1:65" s="12" customFormat="1" ht="22.9" customHeight="1">
      <c r="B188" s="153"/>
      <c r="C188" s="154"/>
      <c r="D188" s="155" t="s">
        <v>74</v>
      </c>
      <c r="E188" s="167" t="s">
        <v>82</v>
      </c>
      <c r="F188" s="167" t="s">
        <v>285</v>
      </c>
      <c r="G188" s="154"/>
      <c r="H188" s="154"/>
      <c r="I188" s="157"/>
      <c r="J188" s="168">
        <f>BK188</f>
        <v>0</v>
      </c>
      <c r="K188" s="154"/>
      <c r="L188" s="159"/>
      <c r="M188" s="160"/>
      <c r="N188" s="161"/>
      <c r="O188" s="161"/>
      <c r="P188" s="162">
        <f>SUM(P189:P243)</f>
        <v>0</v>
      </c>
      <c r="Q188" s="161"/>
      <c r="R188" s="162">
        <f>SUM(R189:R243)</f>
        <v>162.73199668000004</v>
      </c>
      <c r="S188" s="161"/>
      <c r="T188" s="163">
        <f>SUM(T189:T243)</f>
        <v>0</v>
      </c>
      <c r="AR188" s="164" t="s">
        <v>80</v>
      </c>
      <c r="AT188" s="165" t="s">
        <v>74</v>
      </c>
      <c r="AU188" s="165" t="s">
        <v>80</v>
      </c>
      <c r="AY188" s="164" t="s">
        <v>125</v>
      </c>
      <c r="BK188" s="166">
        <f>SUM(BK189:BK243)</f>
        <v>0</v>
      </c>
    </row>
    <row r="189" spans="1:65" s="2" customFormat="1" ht="37.9" customHeight="1">
      <c r="A189" s="35"/>
      <c r="B189" s="36"/>
      <c r="C189" s="169" t="s">
        <v>286</v>
      </c>
      <c r="D189" s="169" t="s">
        <v>127</v>
      </c>
      <c r="E189" s="170" t="s">
        <v>287</v>
      </c>
      <c r="F189" s="171" t="s">
        <v>288</v>
      </c>
      <c r="G189" s="172" t="s">
        <v>158</v>
      </c>
      <c r="H189" s="173">
        <v>4.1970000000000001</v>
      </c>
      <c r="I189" s="174"/>
      <c r="J189" s="175">
        <f>ROUND(I189*H189,2)</f>
        <v>0</v>
      </c>
      <c r="K189" s="171" t="s">
        <v>131</v>
      </c>
      <c r="L189" s="40"/>
      <c r="M189" s="176" t="s">
        <v>19</v>
      </c>
      <c r="N189" s="177" t="s">
        <v>46</v>
      </c>
      <c r="O189" s="65"/>
      <c r="P189" s="178">
        <f>O189*H189</f>
        <v>0</v>
      </c>
      <c r="Q189" s="178">
        <v>2.30267</v>
      </c>
      <c r="R189" s="178">
        <f>Q189*H189</f>
        <v>9.6643059900000008</v>
      </c>
      <c r="S189" s="178">
        <v>0</v>
      </c>
      <c r="T189" s="17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132</v>
      </c>
      <c r="AT189" s="180" t="s">
        <v>127</v>
      </c>
      <c r="AU189" s="180" t="s">
        <v>82</v>
      </c>
      <c r="AY189" s="18" t="s">
        <v>125</v>
      </c>
      <c r="BE189" s="181">
        <f>IF(N189="základní",J189,0)</f>
        <v>0</v>
      </c>
      <c r="BF189" s="181">
        <f>IF(N189="snížená",J189,0)</f>
        <v>0</v>
      </c>
      <c r="BG189" s="181">
        <f>IF(N189="zákl. přenesená",J189,0)</f>
        <v>0</v>
      </c>
      <c r="BH189" s="181">
        <f>IF(N189="sníž. přenesená",J189,0)</f>
        <v>0</v>
      </c>
      <c r="BI189" s="181">
        <f>IF(N189="nulová",J189,0)</f>
        <v>0</v>
      </c>
      <c r="BJ189" s="18" t="s">
        <v>80</v>
      </c>
      <c r="BK189" s="181">
        <f>ROUND(I189*H189,2)</f>
        <v>0</v>
      </c>
      <c r="BL189" s="18" t="s">
        <v>132</v>
      </c>
      <c r="BM189" s="180" t="s">
        <v>289</v>
      </c>
    </row>
    <row r="190" spans="1:65" s="2" customFormat="1" ht="11.25">
      <c r="A190" s="35"/>
      <c r="B190" s="36"/>
      <c r="C190" s="37"/>
      <c r="D190" s="182" t="s">
        <v>134</v>
      </c>
      <c r="E190" s="37"/>
      <c r="F190" s="183" t="s">
        <v>290</v>
      </c>
      <c r="G190" s="37"/>
      <c r="H190" s="37"/>
      <c r="I190" s="184"/>
      <c r="J190" s="37"/>
      <c r="K190" s="37"/>
      <c r="L190" s="40"/>
      <c r="M190" s="185"/>
      <c r="N190" s="186"/>
      <c r="O190" s="65"/>
      <c r="P190" s="65"/>
      <c r="Q190" s="65"/>
      <c r="R190" s="65"/>
      <c r="S190" s="65"/>
      <c r="T190" s="66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134</v>
      </c>
      <c r="AU190" s="18" t="s">
        <v>82</v>
      </c>
    </row>
    <row r="191" spans="1:65" s="13" customFormat="1" ht="11.25">
      <c r="B191" s="187"/>
      <c r="C191" s="188"/>
      <c r="D191" s="189" t="s">
        <v>136</v>
      </c>
      <c r="E191" s="190" t="s">
        <v>19</v>
      </c>
      <c r="F191" s="191" t="s">
        <v>263</v>
      </c>
      <c r="G191" s="188"/>
      <c r="H191" s="192">
        <v>2.89</v>
      </c>
      <c r="I191" s="193"/>
      <c r="J191" s="188"/>
      <c r="K191" s="188"/>
      <c r="L191" s="194"/>
      <c r="M191" s="195"/>
      <c r="N191" s="196"/>
      <c r="O191" s="196"/>
      <c r="P191" s="196"/>
      <c r="Q191" s="196"/>
      <c r="R191" s="196"/>
      <c r="S191" s="196"/>
      <c r="T191" s="197"/>
      <c r="AT191" s="198" t="s">
        <v>136</v>
      </c>
      <c r="AU191" s="198" t="s">
        <v>82</v>
      </c>
      <c r="AV191" s="13" t="s">
        <v>82</v>
      </c>
      <c r="AW191" s="13" t="s">
        <v>35</v>
      </c>
      <c r="AX191" s="13" t="s">
        <v>75</v>
      </c>
      <c r="AY191" s="198" t="s">
        <v>125</v>
      </c>
    </row>
    <row r="192" spans="1:65" s="13" customFormat="1" ht="11.25">
      <c r="B192" s="187"/>
      <c r="C192" s="188"/>
      <c r="D192" s="189" t="s">
        <v>136</v>
      </c>
      <c r="E192" s="190" t="s">
        <v>19</v>
      </c>
      <c r="F192" s="191" t="s">
        <v>264</v>
      </c>
      <c r="G192" s="188"/>
      <c r="H192" s="192">
        <v>0.19600000000000001</v>
      </c>
      <c r="I192" s="193"/>
      <c r="J192" s="188"/>
      <c r="K192" s="188"/>
      <c r="L192" s="194"/>
      <c r="M192" s="195"/>
      <c r="N192" s="196"/>
      <c r="O192" s="196"/>
      <c r="P192" s="196"/>
      <c r="Q192" s="196"/>
      <c r="R192" s="196"/>
      <c r="S192" s="196"/>
      <c r="T192" s="197"/>
      <c r="AT192" s="198" t="s">
        <v>136</v>
      </c>
      <c r="AU192" s="198" t="s">
        <v>82</v>
      </c>
      <c r="AV192" s="13" t="s">
        <v>82</v>
      </c>
      <c r="AW192" s="13" t="s">
        <v>35</v>
      </c>
      <c r="AX192" s="13" t="s">
        <v>75</v>
      </c>
      <c r="AY192" s="198" t="s">
        <v>125</v>
      </c>
    </row>
    <row r="193" spans="1:65" s="13" customFormat="1" ht="11.25">
      <c r="B193" s="187"/>
      <c r="C193" s="188"/>
      <c r="D193" s="189" t="s">
        <v>136</v>
      </c>
      <c r="E193" s="190" t="s">
        <v>19</v>
      </c>
      <c r="F193" s="191" t="s">
        <v>265</v>
      </c>
      <c r="G193" s="188"/>
      <c r="H193" s="192">
        <v>0.35499999999999998</v>
      </c>
      <c r="I193" s="193"/>
      <c r="J193" s="188"/>
      <c r="K193" s="188"/>
      <c r="L193" s="194"/>
      <c r="M193" s="195"/>
      <c r="N193" s="196"/>
      <c r="O193" s="196"/>
      <c r="P193" s="196"/>
      <c r="Q193" s="196"/>
      <c r="R193" s="196"/>
      <c r="S193" s="196"/>
      <c r="T193" s="197"/>
      <c r="AT193" s="198" t="s">
        <v>136</v>
      </c>
      <c r="AU193" s="198" t="s">
        <v>82</v>
      </c>
      <c r="AV193" s="13" t="s">
        <v>82</v>
      </c>
      <c r="AW193" s="13" t="s">
        <v>35</v>
      </c>
      <c r="AX193" s="13" t="s">
        <v>75</v>
      </c>
      <c r="AY193" s="198" t="s">
        <v>125</v>
      </c>
    </row>
    <row r="194" spans="1:65" s="13" customFormat="1" ht="11.25">
      <c r="B194" s="187"/>
      <c r="C194" s="188"/>
      <c r="D194" s="189" t="s">
        <v>136</v>
      </c>
      <c r="E194" s="190" t="s">
        <v>19</v>
      </c>
      <c r="F194" s="191" t="s">
        <v>266</v>
      </c>
      <c r="G194" s="188"/>
      <c r="H194" s="192">
        <v>0.49199999999999999</v>
      </c>
      <c r="I194" s="193"/>
      <c r="J194" s="188"/>
      <c r="K194" s="188"/>
      <c r="L194" s="194"/>
      <c r="M194" s="195"/>
      <c r="N194" s="196"/>
      <c r="O194" s="196"/>
      <c r="P194" s="196"/>
      <c r="Q194" s="196"/>
      <c r="R194" s="196"/>
      <c r="S194" s="196"/>
      <c r="T194" s="197"/>
      <c r="AT194" s="198" t="s">
        <v>136</v>
      </c>
      <c r="AU194" s="198" t="s">
        <v>82</v>
      </c>
      <c r="AV194" s="13" t="s">
        <v>82</v>
      </c>
      <c r="AW194" s="13" t="s">
        <v>35</v>
      </c>
      <c r="AX194" s="13" t="s">
        <v>75</v>
      </c>
      <c r="AY194" s="198" t="s">
        <v>125</v>
      </c>
    </row>
    <row r="195" spans="1:65" s="13" customFormat="1" ht="11.25">
      <c r="B195" s="187"/>
      <c r="C195" s="188"/>
      <c r="D195" s="189" t="s">
        <v>136</v>
      </c>
      <c r="E195" s="190" t="s">
        <v>19</v>
      </c>
      <c r="F195" s="191" t="s">
        <v>267</v>
      </c>
      <c r="G195" s="188"/>
      <c r="H195" s="192">
        <v>0.26400000000000001</v>
      </c>
      <c r="I195" s="193"/>
      <c r="J195" s="188"/>
      <c r="K195" s="188"/>
      <c r="L195" s="194"/>
      <c r="M195" s="195"/>
      <c r="N195" s="196"/>
      <c r="O195" s="196"/>
      <c r="P195" s="196"/>
      <c r="Q195" s="196"/>
      <c r="R195" s="196"/>
      <c r="S195" s="196"/>
      <c r="T195" s="197"/>
      <c r="AT195" s="198" t="s">
        <v>136</v>
      </c>
      <c r="AU195" s="198" t="s">
        <v>82</v>
      </c>
      <c r="AV195" s="13" t="s">
        <v>82</v>
      </c>
      <c r="AW195" s="13" t="s">
        <v>35</v>
      </c>
      <c r="AX195" s="13" t="s">
        <v>75</v>
      </c>
      <c r="AY195" s="198" t="s">
        <v>125</v>
      </c>
    </row>
    <row r="196" spans="1:65" s="14" customFormat="1" ht="11.25">
      <c r="B196" s="199"/>
      <c r="C196" s="200"/>
      <c r="D196" s="189" t="s">
        <v>136</v>
      </c>
      <c r="E196" s="201" t="s">
        <v>19</v>
      </c>
      <c r="F196" s="202" t="s">
        <v>139</v>
      </c>
      <c r="G196" s="200"/>
      <c r="H196" s="203">
        <v>4.1970000000000001</v>
      </c>
      <c r="I196" s="204"/>
      <c r="J196" s="200"/>
      <c r="K196" s="200"/>
      <c r="L196" s="205"/>
      <c r="M196" s="206"/>
      <c r="N196" s="207"/>
      <c r="O196" s="207"/>
      <c r="P196" s="207"/>
      <c r="Q196" s="207"/>
      <c r="R196" s="207"/>
      <c r="S196" s="207"/>
      <c r="T196" s="208"/>
      <c r="AT196" s="209" t="s">
        <v>136</v>
      </c>
      <c r="AU196" s="209" t="s">
        <v>82</v>
      </c>
      <c r="AV196" s="14" t="s">
        <v>132</v>
      </c>
      <c r="AW196" s="14" t="s">
        <v>35</v>
      </c>
      <c r="AX196" s="14" t="s">
        <v>80</v>
      </c>
      <c r="AY196" s="209" t="s">
        <v>125</v>
      </c>
    </row>
    <row r="197" spans="1:65" s="2" customFormat="1" ht="66.75" customHeight="1">
      <c r="A197" s="35"/>
      <c r="B197" s="36"/>
      <c r="C197" s="169" t="s">
        <v>291</v>
      </c>
      <c r="D197" s="169" t="s">
        <v>127</v>
      </c>
      <c r="E197" s="170" t="s">
        <v>292</v>
      </c>
      <c r="F197" s="171" t="s">
        <v>293</v>
      </c>
      <c r="G197" s="172" t="s">
        <v>271</v>
      </c>
      <c r="H197" s="173">
        <v>4</v>
      </c>
      <c r="I197" s="174"/>
      <c r="J197" s="175">
        <f>ROUND(I197*H197,2)</f>
        <v>0</v>
      </c>
      <c r="K197" s="171" t="s">
        <v>131</v>
      </c>
      <c r="L197" s="40"/>
      <c r="M197" s="176" t="s">
        <v>19</v>
      </c>
      <c r="N197" s="177" t="s">
        <v>46</v>
      </c>
      <c r="O197" s="65"/>
      <c r="P197" s="178">
        <f>O197*H197</f>
        <v>0</v>
      </c>
      <c r="Q197" s="178">
        <v>0</v>
      </c>
      <c r="R197" s="178">
        <f>Q197*H197</f>
        <v>0</v>
      </c>
      <c r="S197" s="178">
        <v>0</v>
      </c>
      <c r="T197" s="17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0" t="s">
        <v>132</v>
      </c>
      <c r="AT197" s="180" t="s">
        <v>127</v>
      </c>
      <c r="AU197" s="180" t="s">
        <v>82</v>
      </c>
      <c r="AY197" s="18" t="s">
        <v>125</v>
      </c>
      <c r="BE197" s="181">
        <f>IF(N197="základní",J197,0)</f>
        <v>0</v>
      </c>
      <c r="BF197" s="181">
        <f>IF(N197="snížená",J197,0)</f>
        <v>0</v>
      </c>
      <c r="BG197" s="181">
        <f>IF(N197="zákl. přenesená",J197,0)</f>
        <v>0</v>
      </c>
      <c r="BH197" s="181">
        <f>IF(N197="sníž. přenesená",J197,0)</f>
        <v>0</v>
      </c>
      <c r="BI197" s="181">
        <f>IF(N197="nulová",J197,0)</f>
        <v>0</v>
      </c>
      <c r="BJ197" s="18" t="s">
        <v>80</v>
      </c>
      <c r="BK197" s="181">
        <f>ROUND(I197*H197,2)</f>
        <v>0</v>
      </c>
      <c r="BL197" s="18" t="s">
        <v>132</v>
      </c>
      <c r="BM197" s="180" t="s">
        <v>294</v>
      </c>
    </row>
    <row r="198" spans="1:65" s="2" customFormat="1" ht="11.25">
      <c r="A198" s="35"/>
      <c r="B198" s="36"/>
      <c r="C198" s="37"/>
      <c r="D198" s="182" t="s">
        <v>134</v>
      </c>
      <c r="E198" s="37"/>
      <c r="F198" s="183" t="s">
        <v>295</v>
      </c>
      <c r="G198" s="37"/>
      <c r="H198" s="37"/>
      <c r="I198" s="184"/>
      <c r="J198" s="37"/>
      <c r="K198" s="37"/>
      <c r="L198" s="40"/>
      <c r="M198" s="185"/>
      <c r="N198" s="186"/>
      <c r="O198" s="65"/>
      <c r="P198" s="65"/>
      <c r="Q198" s="65"/>
      <c r="R198" s="65"/>
      <c r="S198" s="65"/>
      <c r="T198" s="66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134</v>
      </c>
      <c r="AU198" s="18" t="s">
        <v>82</v>
      </c>
    </row>
    <row r="199" spans="1:65" s="2" customFormat="1" ht="16.5" customHeight="1">
      <c r="A199" s="35"/>
      <c r="B199" s="36"/>
      <c r="C199" s="210" t="s">
        <v>296</v>
      </c>
      <c r="D199" s="210" t="s">
        <v>234</v>
      </c>
      <c r="E199" s="211" t="s">
        <v>297</v>
      </c>
      <c r="F199" s="212" t="s">
        <v>298</v>
      </c>
      <c r="G199" s="213" t="s">
        <v>147</v>
      </c>
      <c r="H199" s="214">
        <v>4</v>
      </c>
      <c r="I199" s="215"/>
      <c r="J199" s="216">
        <f>ROUND(I199*H199,2)</f>
        <v>0</v>
      </c>
      <c r="K199" s="212" t="s">
        <v>131</v>
      </c>
      <c r="L199" s="217"/>
      <c r="M199" s="218" t="s">
        <v>19</v>
      </c>
      <c r="N199" s="219" t="s">
        <v>46</v>
      </c>
      <c r="O199" s="65"/>
      <c r="P199" s="178">
        <f>O199*H199</f>
        <v>0</v>
      </c>
      <c r="Q199" s="178">
        <v>4.4200000000000003E-3</v>
      </c>
      <c r="R199" s="178">
        <f>Q199*H199</f>
        <v>1.7680000000000001E-2</v>
      </c>
      <c r="S199" s="178">
        <v>0</v>
      </c>
      <c r="T199" s="179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0" t="s">
        <v>180</v>
      </c>
      <c r="AT199" s="180" t="s">
        <v>234</v>
      </c>
      <c r="AU199" s="180" t="s">
        <v>82</v>
      </c>
      <c r="AY199" s="18" t="s">
        <v>125</v>
      </c>
      <c r="BE199" s="181">
        <f>IF(N199="základní",J199,0)</f>
        <v>0</v>
      </c>
      <c r="BF199" s="181">
        <f>IF(N199="snížená",J199,0)</f>
        <v>0</v>
      </c>
      <c r="BG199" s="181">
        <f>IF(N199="zákl. přenesená",J199,0)</f>
        <v>0</v>
      </c>
      <c r="BH199" s="181">
        <f>IF(N199="sníž. přenesená",J199,0)</f>
        <v>0</v>
      </c>
      <c r="BI199" s="181">
        <f>IF(N199="nulová",J199,0)</f>
        <v>0</v>
      </c>
      <c r="BJ199" s="18" t="s">
        <v>80</v>
      </c>
      <c r="BK199" s="181">
        <f>ROUND(I199*H199,2)</f>
        <v>0</v>
      </c>
      <c r="BL199" s="18" t="s">
        <v>132</v>
      </c>
      <c r="BM199" s="180" t="s">
        <v>299</v>
      </c>
    </row>
    <row r="200" spans="1:65" s="2" customFormat="1" ht="24.2" customHeight="1">
      <c r="A200" s="35"/>
      <c r="B200" s="36"/>
      <c r="C200" s="169" t="s">
        <v>300</v>
      </c>
      <c r="D200" s="169" t="s">
        <v>127</v>
      </c>
      <c r="E200" s="170" t="s">
        <v>301</v>
      </c>
      <c r="F200" s="171" t="s">
        <v>302</v>
      </c>
      <c r="G200" s="172" t="s">
        <v>130</v>
      </c>
      <c r="H200" s="173">
        <v>32.594999999999999</v>
      </c>
      <c r="I200" s="174"/>
      <c r="J200" s="175">
        <f>ROUND(I200*H200,2)</f>
        <v>0</v>
      </c>
      <c r="K200" s="171" t="s">
        <v>19</v>
      </c>
      <c r="L200" s="40"/>
      <c r="M200" s="176" t="s">
        <v>19</v>
      </c>
      <c r="N200" s="177" t="s">
        <v>46</v>
      </c>
      <c r="O200" s="65"/>
      <c r="P200" s="178">
        <f>O200*H200</f>
        <v>0</v>
      </c>
      <c r="Q200" s="178">
        <v>2.16</v>
      </c>
      <c r="R200" s="178">
        <f>Q200*H200</f>
        <v>70.405200000000008</v>
      </c>
      <c r="S200" s="178">
        <v>0</v>
      </c>
      <c r="T200" s="17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0" t="s">
        <v>132</v>
      </c>
      <c r="AT200" s="180" t="s">
        <v>127</v>
      </c>
      <c r="AU200" s="180" t="s">
        <v>82</v>
      </c>
      <c r="AY200" s="18" t="s">
        <v>125</v>
      </c>
      <c r="BE200" s="181">
        <f>IF(N200="základní",J200,0)</f>
        <v>0</v>
      </c>
      <c r="BF200" s="181">
        <f>IF(N200="snížená",J200,0)</f>
        <v>0</v>
      </c>
      <c r="BG200" s="181">
        <f>IF(N200="zákl. přenesená",J200,0)</f>
        <v>0</v>
      </c>
      <c r="BH200" s="181">
        <f>IF(N200="sníž. přenesená",J200,0)</f>
        <v>0</v>
      </c>
      <c r="BI200" s="181">
        <f>IF(N200="nulová",J200,0)</f>
        <v>0</v>
      </c>
      <c r="BJ200" s="18" t="s">
        <v>80</v>
      </c>
      <c r="BK200" s="181">
        <f>ROUND(I200*H200,2)</f>
        <v>0</v>
      </c>
      <c r="BL200" s="18" t="s">
        <v>132</v>
      </c>
      <c r="BM200" s="180" t="s">
        <v>303</v>
      </c>
    </row>
    <row r="201" spans="1:65" s="13" customFormat="1" ht="11.25">
      <c r="B201" s="187"/>
      <c r="C201" s="188"/>
      <c r="D201" s="189" t="s">
        <v>136</v>
      </c>
      <c r="E201" s="190" t="s">
        <v>19</v>
      </c>
      <c r="F201" s="191" t="s">
        <v>304</v>
      </c>
      <c r="G201" s="188"/>
      <c r="H201" s="192">
        <v>22.5</v>
      </c>
      <c r="I201" s="193"/>
      <c r="J201" s="188"/>
      <c r="K201" s="188"/>
      <c r="L201" s="194"/>
      <c r="M201" s="195"/>
      <c r="N201" s="196"/>
      <c r="O201" s="196"/>
      <c r="P201" s="196"/>
      <c r="Q201" s="196"/>
      <c r="R201" s="196"/>
      <c r="S201" s="196"/>
      <c r="T201" s="197"/>
      <c r="AT201" s="198" t="s">
        <v>136</v>
      </c>
      <c r="AU201" s="198" t="s">
        <v>82</v>
      </c>
      <c r="AV201" s="13" t="s">
        <v>82</v>
      </c>
      <c r="AW201" s="13" t="s">
        <v>35</v>
      </c>
      <c r="AX201" s="13" t="s">
        <v>75</v>
      </c>
      <c r="AY201" s="198" t="s">
        <v>125</v>
      </c>
    </row>
    <row r="202" spans="1:65" s="13" customFormat="1" ht="11.25">
      <c r="B202" s="187"/>
      <c r="C202" s="188"/>
      <c r="D202" s="189" t="s">
        <v>136</v>
      </c>
      <c r="E202" s="190" t="s">
        <v>19</v>
      </c>
      <c r="F202" s="191" t="s">
        <v>305</v>
      </c>
      <c r="G202" s="188"/>
      <c r="H202" s="192">
        <v>1.44</v>
      </c>
      <c r="I202" s="193"/>
      <c r="J202" s="188"/>
      <c r="K202" s="188"/>
      <c r="L202" s="194"/>
      <c r="M202" s="195"/>
      <c r="N202" s="196"/>
      <c r="O202" s="196"/>
      <c r="P202" s="196"/>
      <c r="Q202" s="196"/>
      <c r="R202" s="196"/>
      <c r="S202" s="196"/>
      <c r="T202" s="197"/>
      <c r="AT202" s="198" t="s">
        <v>136</v>
      </c>
      <c r="AU202" s="198" t="s">
        <v>82</v>
      </c>
      <c r="AV202" s="13" t="s">
        <v>82</v>
      </c>
      <c r="AW202" s="13" t="s">
        <v>35</v>
      </c>
      <c r="AX202" s="13" t="s">
        <v>75</v>
      </c>
      <c r="AY202" s="198" t="s">
        <v>125</v>
      </c>
    </row>
    <row r="203" spans="1:65" s="13" customFormat="1" ht="11.25">
      <c r="B203" s="187"/>
      <c r="C203" s="188"/>
      <c r="D203" s="189" t="s">
        <v>136</v>
      </c>
      <c r="E203" s="190" t="s">
        <v>19</v>
      </c>
      <c r="F203" s="191" t="s">
        <v>306</v>
      </c>
      <c r="G203" s="188"/>
      <c r="H203" s="192">
        <v>2.7549999999999999</v>
      </c>
      <c r="I203" s="193"/>
      <c r="J203" s="188"/>
      <c r="K203" s="188"/>
      <c r="L203" s="194"/>
      <c r="M203" s="195"/>
      <c r="N203" s="196"/>
      <c r="O203" s="196"/>
      <c r="P203" s="196"/>
      <c r="Q203" s="196"/>
      <c r="R203" s="196"/>
      <c r="S203" s="196"/>
      <c r="T203" s="197"/>
      <c r="AT203" s="198" t="s">
        <v>136</v>
      </c>
      <c r="AU203" s="198" t="s">
        <v>82</v>
      </c>
      <c r="AV203" s="13" t="s">
        <v>82</v>
      </c>
      <c r="AW203" s="13" t="s">
        <v>35</v>
      </c>
      <c r="AX203" s="13" t="s">
        <v>75</v>
      </c>
      <c r="AY203" s="198" t="s">
        <v>125</v>
      </c>
    </row>
    <row r="204" spans="1:65" s="13" customFormat="1" ht="11.25">
      <c r="B204" s="187"/>
      <c r="C204" s="188"/>
      <c r="D204" s="189" t="s">
        <v>136</v>
      </c>
      <c r="E204" s="190" t="s">
        <v>19</v>
      </c>
      <c r="F204" s="191" t="s">
        <v>307</v>
      </c>
      <c r="G204" s="188"/>
      <c r="H204" s="192">
        <v>3.9</v>
      </c>
      <c r="I204" s="193"/>
      <c r="J204" s="188"/>
      <c r="K204" s="188"/>
      <c r="L204" s="194"/>
      <c r="M204" s="195"/>
      <c r="N204" s="196"/>
      <c r="O204" s="196"/>
      <c r="P204" s="196"/>
      <c r="Q204" s="196"/>
      <c r="R204" s="196"/>
      <c r="S204" s="196"/>
      <c r="T204" s="197"/>
      <c r="AT204" s="198" t="s">
        <v>136</v>
      </c>
      <c r="AU204" s="198" t="s">
        <v>82</v>
      </c>
      <c r="AV204" s="13" t="s">
        <v>82</v>
      </c>
      <c r="AW204" s="13" t="s">
        <v>35</v>
      </c>
      <c r="AX204" s="13" t="s">
        <v>75</v>
      </c>
      <c r="AY204" s="198" t="s">
        <v>125</v>
      </c>
    </row>
    <row r="205" spans="1:65" s="13" customFormat="1" ht="11.25">
      <c r="B205" s="187"/>
      <c r="C205" s="188"/>
      <c r="D205" s="189" t="s">
        <v>136</v>
      </c>
      <c r="E205" s="190" t="s">
        <v>19</v>
      </c>
      <c r="F205" s="191" t="s">
        <v>308</v>
      </c>
      <c r="G205" s="188"/>
      <c r="H205" s="192">
        <v>2</v>
      </c>
      <c r="I205" s="193"/>
      <c r="J205" s="188"/>
      <c r="K205" s="188"/>
      <c r="L205" s="194"/>
      <c r="M205" s="195"/>
      <c r="N205" s="196"/>
      <c r="O205" s="196"/>
      <c r="P205" s="196"/>
      <c r="Q205" s="196"/>
      <c r="R205" s="196"/>
      <c r="S205" s="196"/>
      <c r="T205" s="197"/>
      <c r="AT205" s="198" t="s">
        <v>136</v>
      </c>
      <c r="AU205" s="198" t="s">
        <v>82</v>
      </c>
      <c r="AV205" s="13" t="s">
        <v>82</v>
      </c>
      <c r="AW205" s="13" t="s">
        <v>35</v>
      </c>
      <c r="AX205" s="13" t="s">
        <v>75</v>
      </c>
      <c r="AY205" s="198" t="s">
        <v>125</v>
      </c>
    </row>
    <row r="206" spans="1:65" s="14" customFormat="1" ht="11.25">
      <c r="B206" s="199"/>
      <c r="C206" s="200"/>
      <c r="D206" s="189" t="s">
        <v>136</v>
      </c>
      <c r="E206" s="201" t="s">
        <v>19</v>
      </c>
      <c r="F206" s="202" t="s">
        <v>139</v>
      </c>
      <c r="G206" s="200"/>
      <c r="H206" s="203">
        <v>32.594999999999999</v>
      </c>
      <c r="I206" s="204"/>
      <c r="J206" s="200"/>
      <c r="K206" s="200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136</v>
      </c>
      <c r="AU206" s="209" t="s">
        <v>82</v>
      </c>
      <c r="AV206" s="14" t="s">
        <v>132</v>
      </c>
      <c r="AW206" s="14" t="s">
        <v>35</v>
      </c>
      <c r="AX206" s="14" t="s">
        <v>80</v>
      </c>
      <c r="AY206" s="209" t="s">
        <v>125</v>
      </c>
    </row>
    <row r="207" spans="1:65" s="2" customFormat="1" ht="33" customHeight="1">
      <c r="A207" s="35"/>
      <c r="B207" s="36"/>
      <c r="C207" s="169" t="s">
        <v>309</v>
      </c>
      <c r="D207" s="169" t="s">
        <v>127</v>
      </c>
      <c r="E207" s="170" t="s">
        <v>310</v>
      </c>
      <c r="F207" s="171" t="s">
        <v>311</v>
      </c>
      <c r="G207" s="172" t="s">
        <v>158</v>
      </c>
      <c r="H207" s="173">
        <v>8.6549999999999994</v>
      </c>
      <c r="I207" s="174"/>
      <c r="J207" s="175">
        <f>ROUND(I207*H207,2)</f>
        <v>0</v>
      </c>
      <c r="K207" s="171" t="s">
        <v>131</v>
      </c>
      <c r="L207" s="40"/>
      <c r="M207" s="176" t="s">
        <v>19</v>
      </c>
      <c r="N207" s="177" t="s">
        <v>46</v>
      </c>
      <c r="O207" s="65"/>
      <c r="P207" s="178">
        <f>O207*H207</f>
        <v>0</v>
      </c>
      <c r="Q207" s="178">
        <v>2.5018699999999998</v>
      </c>
      <c r="R207" s="178">
        <f>Q207*H207</f>
        <v>21.653684849999998</v>
      </c>
      <c r="S207" s="178">
        <v>0</v>
      </c>
      <c r="T207" s="17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0" t="s">
        <v>132</v>
      </c>
      <c r="AT207" s="180" t="s">
        <v>127</v>
      </c>
      <c r="AU207" s="180" t="s">
        <v>82</v>
      </c>
      <c r="AY207" s="18" t="s">
        <v>125</v>
      </c>
      <c r="BE207" s="181">
        <f>IF(N207="základní",J207,0)</f>
        <v>0</v>
      </c>
      <c r="BF207" s="181">
        <f>IF(N207="snížená",J207,0)</f>
        <v>0</v>
      </c>
      <c r="BG207" s="181">
        <f>IF(N207="zákl. přenesená",J207,0)</f>
        <v>0</v>
      </c>
      <c r="BH207" s="181">
        <f>IF(N207="sníž. přenesená",J207,0)</f>
        <v>0</v>
      </c>
      <c r="BI207" s="181">
        <f>IF(N207="nulová",J207,0)</f>
        <v>0</v>
      </c>
      <c r="BJ207" s="18" t="s">
        <v>80</v>
      </c>
      <c r="BK207" s="181">
        <f>ROUND(I207*H207,2)</f>
        <v>0</v>
      </c>
      <c r="BL207" s="18" t="s">
        <v>132</v>
      </c>
      <c r="BM207" s="180" t="s">
        <v>312</v>
      </c>
    </row>
    <row r="208" spans="1:65" s="2" customFormat="1" ht="11.25">
      <c r="A208" s="35"/>
      <c r="B208" s="36"/>
      <c r="C208" s="37"/>
      <c r="D208" s="182" t="s">
        <v>134</v>
      </c>
      <c r="E208" s="37"/>
      <c r="F208" s="183" t="s">
        <v>313</v>
      </c>
      <c r="G208" s="37"/>
      <c r="H208" s="37"/>
      <c r="I208" s="184"/>
      <c r="J208" s="37"/>
      <c r="K208" s="37"/>
      <c r="L208" s="40"/>
      <c r="M208" s="185"/>
      <c r="N208" s="186"/>
      <c r="O208" s="65"/>
      <c r="P208" s="65"/>
      <c r="Q208" s="65"/>
      <c r="R208" s="65"/>
      <c r="S208" s="65"/>
      <c r="T208" s="66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18" t="s">
        <v>134</v>
      </c>
      <c r="AU208" s="18" t="s">
        <v>82</v>
      </c>
    </row>
    <row r="209" spans="1:65" s="13" customFormat="1" ht="11.25">
      <c r="B209" s="187"/>
      <c r="C209" s="188"/>
      <c r="D209" s="189" t="s">
        <v>136</v>
      </c>
      <c r="E209" s="190" t="s">
        <v>19</v>
      </c>
      <c r="F209" s="191" t="s">
        <v>314</v>
      </c>
      <c r="G209" s="188"/>
      <c r="H209" s="192">
        <v>2.7549999999999999</v>
      </c>
      <c r="I209" s="193"/>
      <c r="J209" s="188"/>
      <c r="K209" s="188"/>
      <c r="L209" s="194"/>
      <c r="M209" s="195"/>
      <c r="N209" s="196"/>
      <c r="O209" s="196"/>
      <c r="P209" s="196"/>
      <c r="Q209" s="196"/>
      <c r="R209" s="196"/>
      <c r="S209" s="196"/>
      <c r="T209" s="197"/>
      <c r="AT209" s="198" t="s">
        <v>136</v>
      </c>
      <c r="AU209" s="198" t="s">
        <v>82</v>
      </c>
      <c r="AV209" s="13" t="s">
        <v>82</v>
      </c>
      <c r="AW209" s="13" t="s">
        <v>35</v>
      </c>
      <c r="AX209" s="13" t="s">
        <v>75</v>
      </c>
      <c r="AY209" s="198" t="s">
        <v>125</v>
      </c>
    </row>
    <row r="210" spans="1:65" s="13" customFormat="1" ht="11.25">
      <c r="B210" s="187"/>
      <c r="C210" s="188"/>
      <c r="D210" s="189" t="s">
        <v>136</v>
      </c>
      <c r="E210" s="190" t="s">
        <v>19</v>
      </c>
      <c r="F210" s="191" t="s">
        <v>315</v>
      </c>
      <c r="G210" s="188"/>
      <c r="H210" s="192">
        <v>3.9</v>
      </c>
      <c r="I210" s="193"/>
      <c r="J210" s="188"/>
      <c r="K210" s="188"/>
      <c r="L210" s="194"/>
      <c r="M210" s="195"/>
      <c r="N210" s="196"/>
      <c r="O210" s="196"/>
      <c r="P210" s="196"/>
      <c r="Q210" s="196"/>
      <c r="R210" s="196"/>
      <c r="S210" s="196"/>
      <c r="T210" s="197"/>
      <c r="AT210" s="198" t="s">
        <v>136</v>
      </c>
      <c r="AU210" s="198" t="s">
        <v>82</v>
      </c>
      <c r="AV210" s="13" t="s">
        <v>82</v>
      </c>
      <c r="AW210" s="13" t="s">
        <v>35</v>
      </c>
      <c r="AX210" s="13" t="s">
        <v>75</v>
      </c>
      <c r="AY210" s="198" t="s">
        <v>125</v>
      </c>
    </row>
    <row r="211" spans="1:65" s="13" customFormat="1" ht="11.25">
      <c r="B211" s="187"/>
      <c r="C211" s="188"/>
      <c r="D211" s="189" t="s">
        <v>136</v>
      </c>
      <c r="E211" s="190" t="s">
        <v>19</v>
      </c>
      <c r="F211" s="191" t="s">
        <v>316</v>
      </c>
      <c r="G211" s="188"/>
      <c r="H211" s="192">
        <v>2</v>
      </c>
      <c r="I211" s="193"/>
      <c r="J211" s="188"/>
      <c r="K211" s="188"/>
      <c r="L211" s="194"/>
      <c r="M211" s="195"/>
      <c r="N211" s="196"/>
      <c r="O211" s="196"/>
      <c r="P211" s="196"/>
      <c r="Q211" s="196"/>
      <c r="R211" s="196"/>
      <c r="S211" s="196"/>
      <c r="T211" s="197"/>
      <c r="AT211" s="198" t="s">
        <v>136</v>
      </c>
      <c r="AU211" s="198" t="s">
        <v>82</v>
      </c>
      <c r="AV211" s="13" t="s">
        <v>82</v>
      </c>
      <c r="AW211" s="13" t="s">
        <v>35</v>
      </c>
      <c r="AX211" s="13" t="s">
        <v>75</v>
      </c>
      <c r="AY211" s="198" t="s">
        <v>125</v>
      </c>
    </row>
    <row r="212" spans="1:65" s="14" customFormat="1" ht="11.25">
      <c r="B212" s="199"/>
      <c r="C212" s="200"/>
      <c r="D212" s="189" t="s">
        <v>136</v>
      </c>
      <c r="E212" s="201" t="s">
        <v>19</v>
      </c>
      <c r="F212" s="202" t="s">
        <v>139</v>
      </c>
      <c r="G212" s="200"/>
      <c r="H212" s="203">
        <v>8.6549999999999994</v>
      </c>
      <c r="I212" s="204"/>
      <c r="J212" s="200"/>
      <c r="K212" s="200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136</v>
      </c>
      <c r="AU212" s="209" t="s">
        <v>82</v>
      </c>
      <c r="AV212" s="14" t="s">
        <v>132</v>
      </c>
      <c r="AW212" s="14" t="s">
        <v>35</v>
      </c>
      <c r="AX212" s="14" t="s">
        <v>80</v>
      </c>
      <c r="AY212" s="209" t="s">
        <v>125</v>
      </c>
    </row>
    <row r="213" spans="1:65" s="2" customFormat="1" ht="16.5" customHeight="1">
      <c r="A213" s="35"/>
      <c r="B213" s="36"/>
      <c r="C213" s="169" t="s">
        <v>317</v>
      </c>
      <c r="D213" s="169" t="s">
        <v>127</v>
      </c>
      <c r="E213" s="170" t="s">
        <v>318</v>
      </c>
      <c r="F213" s="171" t="s">
        <v>319</v>
      </c>
      <c r="G213" s="172" t="s">
        <v>130</v>
      </c>
      <c r="H213" s="173">
        <v>23.31</v>
      </c>
      <c r="I213" s="174"/>
      <c r="J213" s="175">
        <f>ROUND(I213*H213,2)</f>
        <v>0</v>
      </c>
      <c r="K213" s="171" t="s">
        <v>131</v>
      </c>
      <c r="L213" s="40"/>
      <c r="M213" s="176" t="s">
        <v>19</v>
      </c>
      <c r="N213" s="177" t="s">
        <v>46</v>
      </c>
      <c r="O213" s="65"/>
      <c r="P213" s="178">
        <f>O213*H213</f>
        <v>0</v>
      </c>
      <c r="Q213" s="178">
        <v>2.6900000000000001E-3</v>
      </c>
      <c r="R213" s="178">
        <f>Q213*H213</f>
        <v>6.2703899999999993E-2</v>
      </c>
      <c r="S213" s="178">
        <v>0</v>
      </c>
      <c r="T213" s="17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0" t="s">
        <v>132</v>
      </c>
      <c r="AT213" s="180" t="s">
        <v>127</v>
      </c>
      <c r="AU213" s="180" t="s">
        <v>82</v>
      </c>
      <c r="AY213" s="18" t="s">
        <v>125</v>
      </c>
      <c r="BE213" s="181">
        <f>IF(N213="základní",J213,0)</f>
        <v>0</v>
      </c>
      <c r="BF213" s="181">
        <f>IF(N213="snížená",J213,0)</f>
        <v>0</v>
      </c>
      <c r="BG213" s="181">
        <f>IF(N213="zákl. přenesená",J213,0)</f>
        <v>0</v>
      </c>
      <c r="BH213" s="181">
        <f>IF(N213="sníž. přenesená",J213,0)</f>
        <v>0</v>
      </c>
      <c r="BI213" s="181">
        <f>IF(N213="nulová",J213,0)</f>
        <v>0</v>
      </c>
      <c r="BJ213" s="18" t="s">
        <v>80</v>
      </c>
      <c r="BK213" s="181">
        <f>ROUND(I213*H213,2)</f>
        <v>0</v>
      </c>
      <c r="BL213" s="18" t="s">
        <v>132</v>
      </c>
      <c r="BM213" s="180" t="s">
        <v>320</v>
      </c>
    </row>
    <row r="214" spans="1:65" s="2" customFormat="1" ht="11.25">
      <c r="A214" s="35"/>
      <c r="B214" s="36"/>
      <c r="C214" s="37"/>
      <c r="D214" s="182" t="s">
        <v>134</v>
      </c>
      <c r="E214" s="37"/>
      <c r="F214" s="183" t="s">
        <v>321</v>
      </c>
      <c r="G214" s="37"/>
      <c r="H214" s="37"/>
      <c r="I214" s="184"/>
      <c r="J214" s="37"/>
      <c r="K214" s="37"/>
      <c r="L214" s="40"/>
      <c r="M214" s="185"/>
      <c r="N214" s="186"/>
      <c r="O214" s="65"/>
      <c r="P214" s="65"/>
      <c r="Q214" s="65"/>
      <c r="R214" s="65"/>
      <c r="S214" s="65"/>
      <c r="T214" s="66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134</v>
      </c>
      <c r="AU214" s="18" t="s">
        <v>82</v>
      </c>
    </row>
    <row r="215" spans="1:65" s="13" customFormat="1" ht="11.25">
      <c r="B215" s="187"/>
      <c r="C215" s="188"/>
      <c r="D215" s="189" t="s">
        <v>136</v>
      </c>
      <c r="E215" s="190" t="s">
        <v>19</v>
      </c>
      <c r="F215" s="191" t="s">
        <v>322</v>
      </c>
      <c r="G215" s="188"/>
      <c r="H215" s="192">
        <v>7.51</v>
      </c>
      <c r="I215" s="193"/>
      <c r="J215" s="188"/>
      <c r="K215" s="188"/>
      <c r="L215" s="194"/>
      <c r="M215" s="195"/>
      <c r="N215" s="196"/>
      <c r="O215" s="196"/>
      <c r="P215" s="196"/>
      <c r="Q215" s="196"/>
      <c r="R215" s="196"/>
      <c r="S215" s="196"/>
      <c r="T215" s="197"/>
      <c r="AT215" s="198" t="s">
        <v>136</v>
      </c>
      <c r="AU215" s="198" t="s">
        <v>82</v>
      </c>
      <c r="AV215" s="13" t="s">
        <v>82</v>
      </c>
      <c r="AW215" s="13" t="s">
        <v>35</v>
      </c>
      <c r="AX215" s="13" t="s">
        <v>75</v>
      </c>
      <c r="AY215" s="198" t="s">
        <v>125</v>
      </c>
    </row>
    <row r="216" spans="1:65" s="13" customFormat="1" ht="11.25">
      <c r="B216" s="187"/>
      <c r="C216" s="188"/>
      <c r="D216" s="189" t="s">
        <v>136</v>
      </c>
      <c r="E216" s="190" t="s">
        <v>19</v>
      </c>
      <c r="F216" s="191" t="s">
        <v>323</v>
      </c>
      <c r="G216" s="188"/>
      <c r="H216" s="192">
        <v>9.8000000000000007</v>
      </c>
      <c r="I216" s="193"/>
      <c r="J216" s="188"/>
      <c r="K216" s="188"/>
      <c r="L216" s="194"/>
      <c r="M216" s="195"/>
      <c r="N216" s="196"/>
      <c r="O216" s="196"/>
      <c r="P216" s="196"/>
      <c r="Q216" s="196"/>
      <c r="R216" s="196"/>
      <c r="S216" s="196"/>
      <c r="T216" s="197"/>
      <c r="AT216" s="198" t="s">
        <v>136</v>
      </c>
      <c r="AU216" s="198" t="s">
        <v>82</v>
      </c>
      <c r="AV216" s="13" t="s">
        <v>82</v>
      </c>
      <c r="AW216" s="13" t="s">
        <v>35</v>
      </c>
      <c r="AX216" s="13" t="s">
        <v>75</v>
      </c>
      <c r="AY216" s="198" t="s">
        <v>125</v>
      </c>
    </row>
    <row r="217" spans="1:65" s="13" customFormat="1" ht="11.25">
      <c r="B217" s="187"/>
      <c r="C217" s="188"/>
      <c r="D217" s="189" t="s">
        <v>136</v>
      </c>
      <c r="E217" s="190" t="s">
        <v>19</v>
      </c>
      <c r="F217" s="191" t="s">
        <v>324</v>
      </c>
      <c r="G217" s="188"/>
      <c r="H217" s="192">
        <v>6</v>
      </c>
      <c r="I217" s="193"/>
      <c r="J217" s="188"/>
      <c r="K217" s="188"/>
      <c r="L217" s="194"/>
      <c r="M217" s="195"/>
      <c r="N217" s="196"/>
      <c r="O217" s="196"/>
      <c r="P217" s="196"/>
      <c r="Q217" s="196"/>
      <c r="R217" s="196"/>
      <c r="S217" s="196"/>
      <c r="T217" s="197"/>
      <c r="AT217" s="198" t="s">
        <v>136</v>
      </c>
      <c r="AU217" s="198" t="s">
        <v>82</v>
      </c>
      <c r="AV217" s="13" t="s">
        <v>82</v>
      </c>
      <c r="AW217" s="13" t="s">
        <v>35</v>
      </c>
      <c r="AX217" s="13" t="s">
        <v>75</v>
      </c>
      <c r="AY217" s="198" t="s">
        <v>125</v>
      </c>
    </row>
    <row r="218" spans="1:65" s="14" customFormat="1" ht="11.25">
      <c r="B218" s="199"/>
      <c r="C218" s="200"/>
      <c r="D218" s="189" t="s">
        <v>136</v>
      </c>
      <c r="E218" s="201" t="s">
        <v>19</v>
      </c>
      <c r="F218" s="202" t="s">
        <v>139</v>
      </c>
      <c r="G218" s="200"/>
      <c r="H218" s="203">
        <v>23.31</v>
      </c>
      <c r="I218" s="204"/>
      <c r="J218" s="200"/>
      <c r="K218" s="200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136</v>
      </c>
      <c r="AU218" s="209" t="s">
        <v>82</v>
      </c>
      <c r="AV218" s="14" t="s">
        <v>132</v>
      </c>
      <c r="AW218" s="14" t="s">
        <v>35</v>
      </c>
      <c r="AX218" s="14" t="s">
        <v>80</v>
      </c>
      <c r="AY218" s="209" t="s">
        <v>125</v>
      </c>
    </row>
    <row r="219" spans="1:65" s="2" customFormat="1" ht="16.5" customHeight="1">
      <c r="A219" s="35"/>
      <c r="B219" s="36"/>
      <c r="C219" s="169" t="s">
        <v>325</v>
      </c>
      <c r="D219" s="169" t="s">
        <v>127</v>
      </c>
      <c r="E219" s="170" t="s">
        <v>326</v>
      </c>
      <c r="F219" s="171" t="s">
        <v>327</v>
      </c>
      <c r="G219" s="172" t="s">
        <v>130</v>
      </c>
      <c r="H219" s="173">
        <v>23.31</v>
      </c>
      <c r="I219" s="174"/>
      <c r="J219" s="175">
        <f>ROUND(I219*H219,2)</f>
        <v>0</v>
      </c>
      <c r="K219" s="171" t="s">
        <v>131</v>
      </c>
      <c r="L219" s="40"/>
      <c r="M219" s="176" t="s">
        <v>19</v>
      </c>
      <c r="N219" s="177" t="s">
        <v>46</v>
      </c>
      <c r="O219" s="65"/>
      <c r="P219" s="178">
        <f>O219*H219</f>
        <v>0</v>
      </c>
      <c r="Q219" s="178">
        <v>0</v>
      </c>
      <c r="R219" s="178">
        <f>Q219*H219</f>
        <v>0</v>
      </c>
      <c r="S219" s="178">
        <v>0</v>
      </c>
      <c r="T219" s="17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0" t="s">
        <v>132</v>
      </c>
      <c r="AT219" s="180" t="s">
        <v>127</v>
      </c>
      <c r="AU219" s="180" t="s">
        <v>82</v>
      </c>
      <c r="AY219" s="18" t="s">
        <v>125</v>
      </c>
      <c r="BE219" s="181">
        <f>IF(N219="základní",J219,0)</f>
        <v>0</v>
      </c>
      <c r="BF219" s="181">
        <f>IF(N219="snížená",J219,0)</f>
        <v>0</v>
      </c>
      <c r="BG219" s="181">
        <f>IF(N219="zákl. přenesená",J219,0)</f>
        <v>0</v>
      </c>
      <c r="BH219" s="181">
        <f>IF(N219="sníž. přenesená",J219,0)</f>
        <v>0</v>
      </c>
      <c r="BI219" s="181">
        <f>IF(N219="nulová",J219,0)</f>
        <v>0</v>
      </c>
      <c r="BJ219" s="18" t="s">
        <v>80</v>
      </c>
      <c r="BK219" s="181">
        <f>ROUND(I219*H219,2)</f>
        <v>0</v>
      </c>
      <c r="BL219" s="18" t="s">
        <v>132</v>
      </c>
      <c r="BM219" s="180" t="s">
        <v>328</v>
      </c>
    </row>
    <row r="220" spans="1:65" s="2" customFormat="1" ht="11.25">
      <c r="A220" s="35"/>
      <c r="B220" s="36"/>
      <c r="C220" s="37"/>
      <c r="D220" s="182" t="s">
        <v>134</v>
      </c>
      <c r="E220" s="37"/>
      <c r="F220" s="183" t="s">
        <v>329</v>
      </c>
      <c r="G220" s="37"/>
      <c r="H220" s="37"/>
      <c r="I220" s="184"/>
      <c r="J220" s="37"/>
      <c r="K220" s="37"/>
      <c r="L220" s="40"/>
      <c r="M220" s="185"/>
      <c r="N220" s="186"/>
      <c r="O220" s="65"/>
      <c r="P220" s="65"/>
      <c r="Q220" s="65"/>
      <c r="R220" s="65"/>
      <c r="S220" s="65"/>
      <c r="T220" s="66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T220" s="18" t="s">
        <v>134</v>
      </c>
      <c r="AU220" s="18" t="s">
        <v>82</v>
      </c>
    </row>
    <row r="221" spans="1:65" s="2" customFormat="1" ht="33" customHeight="1">
      <c r="A221" s="35"/>
      <c r="B221" s="36"/>
      <c r="C221" s="169" t="s">
        <v>330</v>
      </c>
      <c r="D221" s="169" t="s">
        <v>127</v>
      </c>
      <c r="E221" s="170" t="s">
        <v>331</v>
      </c>
      <c r="F221" s="171" t="s">
        <v>332</v>
      </c>
      <c r="G221" s="172" t="s">
        <v>158</v>
      </c>
      <c r="H221" s="173">
        <v>21.545999999999999</v>
      </c>
      <c r="I221" s="174"/>
      <c r="J221" s="175">
        <f>ROUND(I221*H221,2)</f>
        <v>0</v>
      </c>
      <c r="K221" s="171" t="s">
        <v>131</v>
      </c>
      <c r="L221" s="40"/>
      <c r="M221" s="176" t="s">
        <v>19</v>
      </c>
      <c r="N221" s="177" t="s">
        <v>46</v>
      </c>
      <c r="O221" s="65"/>
      <c r="P221" s="178">
        <f>O221*H221</f>
        <v>0</v>
      </c>
      <c r="Q221" s="178">
        <v>2.5018699999999998</v>
      </c>
      <c r="R221" s="178">
        <f>Q221*H221</f>
        <v>53.905291019999993</v>
      </c>
      <c r="S221" s="178">
        <v>0</v>
      </c>
      <c r="T221" s="17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0" t="s">
        <v>132</v>
      </c>
      <c r="AT221" s="180" t="s">
        <v>127</v>
      </c>
      <c r="AU221" s="180" t="s">
        <v>82</v>
      </c>
      <c r="AY221" s="18" t="s">
        <v>125</v>
      </c>
      <c r="BE221" s="181">
        <f>IF(N221="základní",J221,0)</f>
        <v>0</v>
      </c>
      <c r="BF221" s="181">
        <f>IF(N221="snížená",J221,0)</f>
        <v>0</v>
      </c>
      <c r="BG221" s="181">
        <f>IF(N221="zákl. přenesená",J221,0)</f>
        <v>0</v>
      </c>
      <c r="BH221" s="181">
        <f>IF(N221="sníž. přenesená",J221,0)</f>
        <v>0</v>
      </c>
      <c r="BI221" s="181">
        <f>IF(N221="nulová",J221,0)</f>
        <v>0</v>
      </c>
      <c r="BJ221" s="18" t="s">
        <v>80</v>
      </c>
      <c r="BK221" s="181">
        <f>ROUND(I221*H221,2)</f>
        <v>0</v>
      </c>
      <c r="BL221" s="18" t="s">
        <v>132</v>
      </c>
      <c r="BM221" s="180" t="s">
        <v>333</v>
      </c>
    </row>
    <row r="222" spans="1:65" s="2" customFormat="1" ht="11.25">
      <c r="A222" s="35"/>
      <c r="B222" s="36"/>
      <c r="C222" s="37"/>
      <c r="D222" s="182" t="s">
        <v>134</v>
      </c>
      <c r="E222" s="37"/>
      <c r="F222" s="183" t="s">
        <v>334</v>
      </c>
      <c r="G222" s="37"/>
      <c r="H222" s="37"/>
      <c r="I222" s="184"/>
      <c r="J222" s="37"/>
      <c r="K222" s="37"/>
      <c r="L222" s="40"/>
      <c r="M222" s="185"/>
      <c r="N222" s="186"/>
      <c r="O222" s="65"/>
      <c r="P222" s="65"/>
      <c r="Q222" s="65"/>
      <c r="R222" s="65"/>
      <c r="S222" s="65"/>
      <c r="T222" s="66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T222" s="18" t="s">
        <v>134</v>
      </c>
      <c r="AU222" s="18" t="s">
        <v>82</v>
      </c>
    </row>
    <row r="223" spans="1:65" s="13" customFormat="1" ht="11.25">
      <c r="B223" s="187"/>
      <c r="C223" s="188"/>
      <c r="D223" s="189" t="s">
        <v>136</v>
      </c>
      <c r="E223" s="190" t="s">
        <v>19</v>
      </c>
      <c r="F223" s="191" t="s">
        <v>335</v>
      </c>
      <c r="G223" s="188"/>
      <c r="H223" s="192">
        <v>20.25</v>
      </c>
      <c r="I223" s="193"/>
      <c r="J223" s="188"/>
      <c r="K223" s="188"/>
      <c r="L223" s="194"/>
      <c r="M223" s="195"/>
      <c r="N223" s="196"/>
      <c r="O223" s="196"/>
      <c r="P223" s="196"/>
      <c r="Q223" s="196"/>
      <c r="R223" s="196"/>
      <c r="S223" s="196"/>
      <c r="T223" s="197"/>
      <c r="AT223" s="198" t="s">
        <v>136</v>
      </c>
      <c r="AU223" s="198" t="s">
        <v>82</v>
      </c>
      <c r="AV223" s="13" t="s">
        <v>82</v>
      </c>
      <c r="AW223" s="13" t="s">
        <v>35</v>
      </c>
      <c r="AX223" s="13" t="s">
        <v>75</v>
      </c>
      <c r="AY223" s="198" t="s">
        <v>125</v>
      </c>
    </row>
    <row r="224" spans="1:65" s="13" customFormat="1" ht="11.25">
      <c r="B224" s="187"/>
      <c r="C224" s="188"/>
      <c r="D224" s="189" t="s">
        <v>136</v>
      </c>
      <c r="E224" s="190" t="s">
        <v>19</v>
      </c>
      <c r="F224" s="191" t="s">
        <v>336</v>
      </c>
      <c r="G224" s="188"/>
      <c r="H224" s="192">
        <v>1.296</v>
      </c>
      <c r="I224" s="193"/>
      <c r="J224" s="188"/>
      <c r="K224" s="188"/>
      <c r="L224" s="194"/>
      <c r="M224" s="195"/>
      <c r="N224" s="196"/>
      <c r="O224" s="196"/>
      <c r="P224" s="196"/>
      <c r="Q224" s="196"/>
      <c r="R224" s="196"/>
      <c r="S224" s="196"/>
      <c r="T224" s="197"/>
      <c r="AT224" s="198" t="s">
        <v>136</v>
      </c>
      <c r="AU224" s="198" t="s">
        <v>82</v>
      </c>
      <c r="AV224" s="13" t="s">
        <v>82</v>
      </c>
      <c r="AW224" s="13" t="s">
        <v>35</v>
      </c>
      <c r="AX224" s="13" t="s">
        <v>75</v>
      </c>
      <c r="AY224" s="198" t="s">
        <v>125</v>
      </c>
    </row>
    <row r="225" spans="1:65" s="14" customFormat="1" ht="11.25">
      <c r="B225" s="199"/>
      <c r="C225" s="200"/>
      <c r="D225" s="189" t="s">
        <v>136</v>
      </c>
      <c r="E225" s="201" t="s">
        <v>19</v>
      </c>
      <c r="F225" s="202" t="s">
        <v>139</v>
      </c>
      <c r="G225" s="200"/>
      <c r="H225" s="203">
        <v>21.545999999999999</v>
      </c>
      <c r="I225" s="204"/>
      <c r="J225" s="200"/>
      <c r="K225" s="200"/>
      <c r="L225" s="205"/>
      <c r="M225" s="206"/>
      <c r="N225" s="207"/>
      <c r="O225" s="207"/>
      <c r="P225" s="207"/>
      <c r="Q225" s="207"/>
      <c r="R225" s="207"/>
      <c r="S225" s="207"/>
      <c r="T225" s="208"/>
      <c r="AT225" s="209" t="s">
        <v>136</v>
      </c>
      <c r="AU225" s="209" t="s">
        <v>82</v>
      </c>
      <c r="AV225" s="14" t="s">
        <v>132</v>
      </c>
      <c r="AW225" s="14" t="s">
        <v>35</v>
      </c>
      <c r="AX225" s="14" t="s">
        <v>80</v>
      </c>
      <c r="AY225" s="209" t="s">
        <v>125</v>
      </c>
    </row>
    <row r="226" spans="1:65" s="2" customFormat="1" ht="16.5" customHeight="1">
      <c r="A226" s="35"/>
      <c r="B226" s="36"/>
      <c r="C226" s="169" t="s">
        <v>337</v>
      </c>
      <c r="D226" s="169" t="s">
        <v>127</v>
      </c>
      <c r="E226" s="170" t="s">
        <v>338</v>
      </c>
      <c r="F226" s="171" t="s">
        <v>339</v>
      </c>
      <c r="G226" s="172" t="s">
        <v>130</v>
      </c>
      <c r="H226" s="173">
        <v>58.32</v>
      </c>
      <c r="I226" s="174"/>
      <c r="J226" s="175">
        <f>ROUND(I226*H226,2)</f>
        <v>0</v>
      </c>
      <c r="K226" s="171" t="s">
        <v>131</v>
      </c>
      <c r="L226" s="40"/>
      <c r="M226" s="176" t="s">
        <v>19</v>
      </c>
      <c r="N226" s="177" t="s">
        <v>46</v>
      </c>
      <c r="O226" s="65"/>
      <c r="P226" s="178">
        <f>O226*H226</f>
        <v>0</v>
      </c>
      <c r="Q226" s="178">
        <v>2.64E-3</v>
      </c>
      <c r="R226" s="178">
        <f>Q226*H226</f>
        <v>0.15396480000000001</v>
      </c>
      <c r="S226" s="178">
        <v>0</v>
      </c>
      <c r="T226" s="179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0" t="s">
        <v>132</v>
      </c>
      <c r="AT226" s="180" t="s">
        <v>127</v>
      </c>
      <c r="AU226" s="180" t="s">
        <v>82</v>
      </c>
      <c r="AY226" s="18" t="s">
        <v>125</v>
      </c>
      <c r="BE226" s="181">
        <f>IF(N226="základní",J226,0)</f>
        <v>0</v>
      </c>
      <c r="BF226" s="181">
        <f>IF(N226="snížená",J226,0)</f>
        <v>0</v>
      </c>
      <c r="BG226" s="181">
        <f>IF(N226="zákl. přenesená",J226,0)</f>
        <v>0</v>
      </c>
      <c r="BH226" s="181">
        <f>IF(N226="sníž. přenesená",J226,0)</f>
        <v>0</v>
      </c>
      <c r="BI226" s="181">
        <f>IF(N226="nulová",J226,0)</f>
        <v>0</v>
      </c>
      <c r="BJ226" s="18" t="s">
        <v>80</v>
      </c>
      <c r="BK226" s="181">
        <f>ROUND(I226*H226,2)</f>
        <v>0</v>
      </c>
      <c r="BL226" s="18" t="s">
        <v>132</v>
      </c>
      <c r="BM226" s="180" t="s">
        <v>340</v>
      </c>
    </row>
    <row r="227" spans="1:65" s="2" customFormat="1" ht="11.25">
      <c r="A227" s="35"/>
      <c r="B227" s="36"/>
      <c r="C227" s="37"/>
      <c r="D227" s="182" t="s">
        <v>134</v>
      </c>
      <c r="E227" s="37"/>
      <c r="F227" s="183" t="s">
        <v>341</v>
      </c>
      <c r="G227" s="37"/>
      <c r="H227" s="37"/>
      <c r="I227" s="184"/>
      <c r="J227" s="37"/>
      <c r="K227" s="37"/>
      <c r="L227" s="40"/>
      <c r="M227" s="185"/>
      <c r="N227" s="186"/>
      <c r="O227" s="65"/>
      <c r="P227" s="65"/>
      <c r="Q227" s="65"/>
      <c r="R227" s="65"/>
      <c r="S227" s="65"/>
      <c r="T227" s="66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134</v>
      </c>
      <c r="AU227" s="18" t="s">
        <v>82</v>
      </c>
    </row>
    <row r="228" spans="1:65" s="13" customFormat="1" ht="11.25">
      <c r="B228" s="187"/>
      <c r="C228" s="188"/>
      <c r="D228" s="189" t="s">
        <v>136</v>
      </c>
      <c r="E228" s="190" t="s">
        <v>19</v>
      </c>
      <c r="F228" s="191" t="s">
        <v>342</v>
      </c>
      <c r="G228" s="188"/>
      <c r="H228" s="192">
        <v>54</v>
      </c>
      <c r="I228" s="193"/>
      <c r="J228" s="188"/>
      <c r="K228" s="188"/>
      <c r="L228" s="194"/>
      <c r="M228" s="195"/>
      <c r="N228" s="196"/>
      <c r="O228" s="196"/>
      <c r="P228" s="196"/>
      <c r="Q228" s="196"/>
      <c r="R228" s="196"/>
      <c r="S228" s="196"/>
      <c r="T228" s="197"/>
      <c r="AT228" s="198" t="s">
        <v>136</v>
      </c>
      <c r="AU228" s="198" t="s">
        <v>82</v>
      </c>
      <c r="AV228" s="13" t="s">
        <v>82</v>
      </c>
      <c r="AW228" s="13" t="s">
        <v>35</v>
      </c>
      <c r="AX228" s="13" t="s">
        <v>75</v>
      </c>
      <c r="AY228" s="198" t="s">
        <v>125</v>
      </c>
    </row>
    <row r="229" spans="1:65" s="13" customFormat="1" ht="11.25">
      <c r="B229" s="187"/>
      <c r="C229" s="188"/>
      <c r="D229" s="189" t="s">
        <v>136</v>
      </c>
      <c r="E229" s="190" t="s">
        <v>19</v>
      </c>
      <c r="F229" s="191" t="s">
        <v>343</v>
      </c>
      <c r="G229" s="188"/>
      <c r="H229" s="192">
        <v>4.32</v>
      </c>
      <c r="I229" s="193"/>
      <c r="J229" s="188"/>
      <c r="K229" s="188"/>
      <c r="L229" s="194"/>
      <c r="M229" s="195"/>
      <c r="N229" s="196"/>
      <c r="O229" s="196"/>
      <c r="P229" s="196"/>
      <c r="Q229" s="196"/>
      <c r="R229" s="196"/>
      <c r="S229" s="196"/>
      <c r="T229" s="197"/>
      <c r="AT229" s="198" t="s">
        <v>136</v>
      </c>
      <c r="AU229" s="198" t="s">
        <v>82</v>
      </c>
      <c r="AV229" s="13" t="s">
        <v>82</v>
      </c>
      <c r="AW229" s="13" t="s">
        <v>35</v>
      </c>
      <c r="AX229" s="13" t="s">
        <v>75</v>
      </c>
      <c r="AY229" s="198" t="s">
        <v>125</v>
      </c>
    </row>
    <row r="230" spans="1:65" s="14" customFormat="1" ht="11.25">
      <c r="B230" s="199"/>
      <c r="C230" s="200"/>
      <c r="D230" s="189" t="s">
        <v>136</v>
      </c>
      <c r="E230" s="201" t="s">
        <v>19</v>
      </c>
      <c r="F230" s="202" t="s">
        <v>139</v>
      </c>
      <c r="G230" s="200"/>
      <c r="H230" s="203">
        <v>58.32</v>
      </c>
      <c r="I230" s="204"/>
      <c r="J230" s="200"/>
      <c r="K230" s="200"/>
      <c r="L230" s="205"/>
      <c r="M230" s="206"/>
      <c r="N230" s="207"/>
      <c r="O230" s="207"/>
      <c r="P230" s="207"/>
      <c r="Q230" s="207"/>
      <c r="R230" s="207"/>
      <c r="S230" s="207"/>
      <c r="T230" s="208"/>
      <c r="AT230" s="209" t="s">
        <v>136</v>
      </c>
      <c r="AU230" s="209" t="s">
        <v>82</v>
      </c>
      <c r="AV230" s="14" t="s">
        <v>132</v>
      </c>
      <c r="AW230" s="14" t="s">
        <v>35</v>
      </c>
      <c r="AX230" s="14" t="s">
        <v>80</v>
      </c>
      <c r="AY230" s="209" t="s">
        <v>125</v>
      </c>
    </row>
    <row r="231" spans="1:65" s="2" customFormat="1" ht="16.5" customHeight="1">
      <c r="A231" s="35"/>
      <c r="B231" s="36"/>
      <c r="C231" s="169" t="s">
        <v>344</v>
      </c>
      <c r="D231" s="169" t="s">
        <v>127</v>
      </c>
      <c r="E231" s="170" t="s">
        <v>345</v>
      </c>
      <c r="F231" s="171" t="s">
        <v>346</v>
      </c>
      <c r="G231" s="172" t="s">
        <v>130</v>
      </c>
      <c r="H231" s="173">
        <v>58.32</v>
      </c>
      <c r="I231" s="174"/>
      <c r="J231" s="175">
        <f>ROUND(I231*H231,2)</f>
        <v>0</v>
      </c>
      <c r="K231" s="171" t="s">
        <v>131</v>
      </c>
      <c r="L231" s="40"/>
      <c r="M231" s="176" t="s">
        <v>19</v>
      </c>
      <c r="N231" s="177" t="s">
        <v>46</v>
      </c>
      <c r="O231" s="65"/>
      <c r="P231" s="178">
        <f>O231*H231</f>
        <v>0</v>
      </c>
      <c r="Q231" s="178">
        <v>0</v>
      </c>
      <c r="R231" s="178">
        <f>Q231*H231</f>
        <v>0</v>
      </c>
      <c r="S231" s="178">
        <v>0</v>
      </c>
      <c r="T231" s="17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0" t="s">
        <v>132</v>
      </c>
      <c r="AT231" s="180" t="s">
        <v>127</v>
      </c>
      <c r="AU231" s="180" t="s">
        <v>82</v>
      </c>
      <c r="AY231" s="18" t="s">
        <v>125</v>
      </c>
      <c r="BE231" s="181">
        <f>IF(N231="základní",J231,0)</f>
        <v>0</v>
      </c>
      <c r="BF231" s="181">
        <f>IF(N231="snížená",J231,0)</f>
        <v>0</v>
      </c>
      <c r="BG231" s="181">
        <f>IF(N231="zákl. přenesená",J231,0)</f>
        <v>0</v>
      </c>
      <c r="BH231" s="181">
        <f>IF(N231="sníž. přenesená",J231,0)</f>
        <v>0</v>
      </c>
      <c r="BI231" s="181">
        <f>IF(N231="nulová",J231,0)</f>
        <v>0</v>
      </c>
      <c r="BJ231" s="18" t="s">
        <v>80</v>
      </c>
      <c r="BK231" s="181">
        <f>ROUND(I231*H231,2)</f>
        <v>0</v>
      </c>
      <c r="BL231" s="18" t="s">
        <v>132</v>
      </c>
      <c r="BM231" s="180" t="s">
        <v>347</v>
      </c>
    </row>
    <row r="232" spans="1:65" s="2" customFormat="1" ht="11.25">
      <c r="A232" s="35"/>
      <c r="B232" s="36"/>
      <c r="C232" s="37"/>
      <c r="D232" s="182" t="s">
        <v>134</v>
      </c>
      <c r="E232" s="37"/>
      <c r="F232" s="183" t="s">
        <v>348</v>
      </c>
      <c r="G232" s="37"/>
      <c r="H232" s="37"/>
      <c r="I232" s="184"/>
      <c r="J232" s="37"/>
      <c r="K232" s="37"/>
      <c r="L232" s="40"/>
      <c r="M232" s="185"/>
      <c r="N232" s="186"/>
      <c r="O232" s="65"/>
      <c r="P232" s="65"/>
      <c r="Q232" s="65"/>
      <c r="R232" s="65"/>
      <c r="S232" s="65"/>
      <c r="T232" s="66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T232" s="18" t="s">
        <v>134</v>
      </c>
      <c r="AU232" s="18" t="s">
        <v>82</v>
      </c>
    </row>
    <row r="233" spans="1:65" s="2" customFormat="1" ht="21.75" customHeight="1">
      <c r="A233" s="35"/>
      <c r="B233" s="36"/>
      <c r="C233" s="169" t="s">
        <v>349</v>
      </c>
      <c r="D233" s="169" t="s">
        <v>127</v>
      </c>
      <c r="E233" s="170" t="s">
        <v>350</v>
      </c>
      <c r="F233" s="171" t="s">
        <v>351</v>
      </c>
      <c r="G233" s="172" t="s">
        <v>211</v>
      </c>
      <c r="H233" s="173">
        <v>1.526</v>
      </c>
      <c r="I233" s="174"/>
      <c r="J233" s="175">
        <f>ROUND(I233*H233,2)</f>
        <v>0</v>
      </c>
      <c r="K233" s="171" t="s">
        <v>131</v>
      </c>
      <c r="L233" s="40"/>
      <c r="M233" s="176" t="s">
        <v>19</v>
      </c>
      <c r="N233" s="177" t="s">
        <v>46</v>
      </c>
      <c r="O233" s="65"/>
      <c r="P233" s="178">
        <f>O233*H233</f>
        <v>0</v>
      </c>
      <c r="Q233" s="178">
        <v>1.0606199999999999</v>
      </c>
      <c r="R233" s="178">
        <f>Q233*H233</f>
        <v>1.6185061199999999</v>
      </c>
      <c r="S233" s="178">
        <v>0</v>
      </c>
      <c r="T233" s="179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0" t="s">
        <v>132</v>
      </c>
      <c r="AT233" s="180" t="s">
        <v>127</v>
      </c>
      <c r="AU233" s="180" t="s">
        <v>82</v>
      </c>
      <c r="AY233" s="18" t="s">
        <v>125</v>
      </c>
      <c r="BE233" s="181">
        <f>IF(N233="základní",J233,0)</f>
        <v>0</v>
      </c>
      <c r="BF233" s="181">
        <f>IF(N233="snížená",J233,0)</f>
        <v>0</v>
      </c>
      <c r="BG233" s="181">
        <f>IF(N233="zákl. přenesená",J233,0)</f>
        <v>0</v>
      </c>
      <c r="BH233" s="181">
        <f>IF(N233="sníž. přenesená",J233,0)</f>
        <v>0</v>
      </c>
      <c r="BI233" s="181">
        <f>IF(N233="nulová",J233,0)</f>
        <v>0</v>
      </c>
      <c r="BJ233" s="18" t="s">
        <v>80</v>
      </c>
      <c r="BK233" s="181">
        <f>ROUND(I233*H233,2)</f>
        <v>0</v>
      </c>
      <c r="BL233" s="18" t="s">
        <v>132</v>
      </c>
      <c r="BM233" s="180" t="s">
        <v>352</v>
      </c>
    </row>
    <row r="234" spans="1:65" s="2" customFormat="1" ht="11.25">
      <c r="A234" s="35"/>
      <c r="B234" s="36"/>
      <c r="C234" s="37"/>
      <c r="D234" s="182" t="s">
        <v>134</v>
      </c>
      <c r="E234" s="37"/>
      <c r="F234" s="183" t="s">
        <v>353</v>
      </c>
      <c r="G234" s="37"/>
      <c r="H234" s="37"/>
      <c r="I234" s="184"/>
      <c r="J234" s="37"/>
      <c r="K234" s="37"/>
      <c r="L234" s="40"/>
      <c r="M234" s="185"/>
      <c r="N234" s="186"/>
      <c r="O234" s="65"/>
      <c r="P234" s="65"/>
      <c r="Q234" s="65"/>
      <c r="R234" s="65"/>
      <c r="S234" s="65"/>
      <c r="T234" s="66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134</v>
      </c>
      <c r="AU234" s="18" t="s">
        <v>82</v>
      </c>
    </row>
    <row r="235" spans="1:65" s="13" customFormat="1" ht="11.25">
      <c r="B235" s="187"/>
      <c r="C235" s="188"/>
      <c r="D235" s="189" t="s">
        <v>136</v>
      </c>
      <c r="E235" s="190" t="s">
        <v>19</v>
      </c>
      <c r="F235" s="191" t="s">
        <v>354</v>
      </c>
      <c r="G235" s="188"/>
      <c r="H235" s="192">
        <v>1.526</v>
      </c>
      <c r="I235" s="193"/>
      <c r="J235" s="188"/>
      <c r="K235" s="188"/>
      <c r="L235" s="194"/>
      <c r="M235" s="195"/>
      <c r="N235" s="196"/>
      <c r="O235" s="196"/>
      <c r="P235" s="196"/>
      <c r="Q235" s="196"/>
      <c r="R235" s="196"/>
      <c r="S235" s="196"/>
      <c r="T235" s="197"/>
      <c r="AT235" s="198" t="s">
        <v>136</v>
      </c>
      <c r="AU235" s="198" t="s">
        <v>82</v>
      </c>
      <c r="AV235" s="13" t="s">
        <v>82</v>
      </c>
      <c r="AW235" s="13" t="s">
        <v>35</v>
      </c>
      <c r="AX235" s="13" t="s">
        <v>80</v>
      </c>
      <c r="AY235" s="198" t="s">
        <v>125</v>
      </c>
    </row>
    <row r="236" spans="1:65" s="2" customFormat="1" ht="24.2" customHeight="1">
      <c r="A236" s="35"/>
      <c r="B236" s="36"/>
      <c r="C236" s="169" t="s">
        <v>355</v>
      </c>
      <c r="D236" s="169" t="s">
        <v>127</v>
      </c>
      <c r="E236" s="170" t="s">
        <v>356</v>
      </c>
      <c r="F236" s="171" t="s">
        <v>357</v>
      </c>
      <c r="G236" s="172" t="s">
        <v>158</v>
      </c>
      <c r="H236" s="173">
        <v>3.3000000000000002E-2</v>
      </c>
      <c r="I236" s="174"/>
      <c r="J236" s="175">
        <f>ROUND(I236*H236,2)</f>
        <v>0</v>
      </c>
      <c r="K236" s="171" t="s">
        <v>131</v>
      </c>
      <c r="L236" s="40"/>
      <c r="M236" s="176" t="s">
        <v>19</v>
      </c>
      <c r="N236" s="177" t="s">
        <v>46</v>
      </c>
      <c r="O236" s="65"/>
      <c r="P236" s="178">
        <f>O236*H236</f>
        <v>0</v>
      </c>
      <c r="Q236" s="178">
        <v>2.02</v>
      </c>
      <c r="R236" s="178">
        <f>Q236*H236</f>
        <v>6.6659999999999997E-2</v>
      </c>
      <c r="S236" s="178">
        <v>0</v>
      </c>
      <c r="T236" s="17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0" t="s">
        <v>132</v>
      </c>
      <c r="AT236" s="180" t="s">
        <v>127</v>
      </c>
      <c r="AU236" s="180" t="s">
        <v>82</v>
      </c>
      <c r="AY236" s="18" t="s">
        <v>125</v>
      </c>
      <c r="BE236" s="181">
        <f>IF(N236="základní",J236,0)</f>
        <v>0</v>
      </c>
      <c r="BF236" s="181">
        <f>IF(N236="snížená",J236,0)</f>
        <v>0</v>
      </c>
      <c r="BG236" s="181">
        <f>IF(N236="zákl. přenesená",J236,0)</f>
        <v>0</v>
      </c>
      <c r="BH236" s="181">
        <f>IF(N236="sníž. přenesená",J236,0)</f>
        <v>0</v>
      </c>
      <c r="BI236" s="181">
        <f>IF(N236="nulová",J236,0)</f>
        <v>0</v>
      </c>
      <c r="BJ236" s="18" t="s">
        <v>80</v>
      </c>
      <c r="BK236" s="181">
        <f>ROUND(I236*H236,2)</f>
        <v>0</v>
      </c>
      <c r="BL236" s="18" t="s">
        <v>132</v>
      </c>
      <c r="BM236" s="180" t="s">
        <v>358</v>
      </c>
    </row>
    <row r="237" spans="1:65" s="2" customFormat="1" ht="11.25">
      <c r="A237" s="35"/>
      <c r="B237" s="36"/>
      <c r="C237" s="37"/>
      <c r="D237" s="182" t="s">
        <v>134</v>
      </c>
      <c r="E237" s="37"/>
      <c r="F237" s="183" t="s">
        <v>359</v>
      </c>
      <c r="G237" s="37"/>
      <c r="H237" s="37"/>
      <c r="I237" s="184"/>
      <c r="J237" s="37"/>
      <c r="K237" s="37"/>
      <c r="L237" s="40"/>
      <c r="M237" s="185"/>
      <c r="N237" s="186"/>
      <c r="O237" s="65"/>
      <c r="P237" s="65"/>
      <c r="Q237" s="65"/>
      <c r="R237" s="65"/>
      <c r="S237" s="65"/>
      <c r="T237" s="66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134</v>
      </c>
      <c r="AU237" s="18" t="s">
        <v>82</v>
      </c>
    </row>
    <row r="238" spans="1:65" s="13" customFormat="1" ht="11.25">
      <c r="B238" s="187"/>
      <c r="C238" s="188"/>
      <c r="D238" s="189" t="s">
        <v>136</v>
      </c>
      <c r="E238" s="190" t="s">
        <v>19</v>
      </c>
      <c r="F238" s="191" t="s">
        <v>360</v>
      </c>
      <c r="G238" s="188"/>
      <c r="H238" s="192">
        <v>8.0000000000000002E-3</v>
      </c>
      <c r="I238" s="193"/>
      <c r="J238" s="188"/>
      <c r="K238" s="188"/>
      <c r="L238" s="194"/>
      <c r="M238" s="195"/>
      <c r="N238" s="196"/>
      <c r="O238" s="196"/>
      <c r="P238" s="196"/>
      <c r="Q238" s="196"/>
      <c r="R238" s="196"/>
      <c r="S238" s="196"/>
      <c r="T238" s="197"/>
      <c r="AT238" s="198" t="s">
        <v>136</v>
      </c>
      <c r="AU238" s="198" t="s">
        <v>82</v>
      </c>
      <c r="AV238" s="13" t="s">
        <v>82</v>
      </c>
      <c r="AW238" s="13" t="s">
        <v>35</v>
      </c>
      <c r="AX238" s="13" t="s">
        <v>75</v>
      </c>
      <c r="AY238" s="198" t="s">
        <v>125</v>
      </c>
    </row>
    <row r="239" spans="1:65" s="13" customFormat="1" ht="11.25">
      <c r="B239" s="187"/>
      <c r="C239" s="188"/>
      <c r="D239" s="189" t="s">
        <v>136</v>
      </c>
      <c r="E239" s="190" t="s">
        <v>19</v>
      </c>
      <c r="F239" s="191" t="s">
        <v>361</v>
      </c>
      <c r="G239" s="188"/>
      <c r="H239" s="192">
        <v>1E-3</v>
      </c>
      <c r="I239" s="193"/>
      <c r="J239" s="188"/>
      <c r="K239" s="188"/>
      <c r="L239" s="194"/>
      <c r="M239" s="195"/>
      <c r="N239" s="196"/>
      <c r="O239" s="196"/>
      <c r="P239" s="196"/>
      <c r="Q239" s="196"/>
      <c r="R239" s="196"/>
      <c r="S239" s="196"/>
      <c r="T239" s="197"/>
      <c r="AT239" s="198" t="s">
        <v>136</v>
      </c>
      <c r="AU239" s="198" t="s">
        <v>82</v>
      </c>
      <c r="AV239" s="13" t="s">
        <v>82</v>
      </c>
      <c r="AW239" s="13" t="s">
        <v>35</v>
      </c>
      <c r="AX239" s="13" t="s">
        <v>75</v>
      </c>
      <c r="AY239" s="198" t="s">
        <v>125</v>
      </c>
    </row>
    <row r="240" spans="1:65" s="13" customFormat="1" ht="11.25">
      <c r="B240" s="187"/>
      <c r="C240" s="188"/>
      <c r="D240" s="189" t="s">
        <v>136</v>
      </c>
      <c r="E240" s="190" t="s">
        <v>19</v>
      </c>
      <c r="F240" s="191" t="s">
        <v>362</v>
      </c>
      <c r="G240" s="188"/>
      <c r="H240" s="192">
        <v>2.4E-2</v>
      </c>
      <c r="I240" s="193"/>
      <c r="J240" s="188"/>
      <c r="K240" s="188"/>
      <c r="L240" s="194"/>
      <c r="M240" s="195"/>
      <c r="N240" s="196"/>
      <c r="O240" s="196"/>
      <c r="P240" s="196"/>
      <c r="Q240" s="196"/>
      <c r="R240" s="196"/>
      <c r="S240" s="196"/>
      <c r="T240" s="197"/>
      <c r="AT240" s="198" t="s">
        <v>136</v>
      </c>
      <c r="AU240" s="198" t="s">
        <v>82</v>
      </c>
      <c r="AV240" s="13" t="s">
        <v>82</v>
      </c>
      <c r="AW240" s="13" t="s">
        <v>35</v>
      </c>
      <c r="AX240" s="13" t="s">
        <v>75</v>
      </c>
      <c r="AY240" s="198" t="s">
        <v>125</v>
      </c>
    </row>
    <row r="241" spans="1:65" s="14" customFormat="1" ht="11.25">
      <c r="B241" s="199"/>
      <c r="C241" s="200"/>
      <c r="D241" s="189" t="s">
        <v>136</v>
      </c>
      <c r="E241" s="201" t="s">
        <v>19</v>
      </c>
      <c r="F241" s="202" t="s">
        <v>139</v>
      </c>
      <c r="G241" s="200"/>
      <c r="H241" s="203">
        <v>3.3000000000000002E-2</v>
      </c>
      <c r="I241" s="204"/>
      <c r="J241" s="200"/>
      <c r="K241" s="200"/>
      <c r="L241" s="205"/>
      <c r="M241" s="206"/>
      <c r="N241" s="207"/>
      <c r="O241" s="207"/>
      <c r="P241" s="207"/>
      <c r="Q241" s="207"/>
      <c r="R241" s="207"/>
      <c r="S241" s="207"/>
      <c r="T241" s="208"/>
      <c r="AT241" s="209" t="s">
        <v>136</v>
      </c>
      <c r="AU241" s="209" t="s">
        <v>82</v>
      </c>
      <c r="AV241" s="14" t="s">
        <v>132</v>
      </c>
      <c r="AW241" s="14" t="s">
        <v>35</v>
      </c>
      <c r="AX241" s="14" t="s">
        <v>80</v>
      </c>
      <c r="AY241" s="209" t="s">
        <v>125</v>
      </c>
    </row>
    <row r="242" spans="1:65" s="2" customFormat="1" ht="24.2" customHeight="1">
      <c r="A242" s="35"/>
      <c r="B242" s="36"/>
      <c r="C242" s="169" t="s">
        <v>363</v>
      </c>
      <c r="D242" s="169" t="s">
        <v>127</v>
      </c>
      <c r="E242" s="170" t="s">
        <v>364</v>
      </c>
      <c r="F242" s="171" t="s">
        <v>365</v>
      </c>
      <c r="G242" s="172" t="s">
        <v>130</v>
      </c>
      <c r="H242" s="173">
        <v>48</v>
      </c>
      <c r="I242" s="174"/>
      <c r="J242" s="175">
        <f>ROUND(I242*H242,2)</f>
        <v>0</v>
      </c>
      <c r="K242" s="171" t="s">
        <v>19</v>
      </c>
      <c r="L242" s="40"/>
      <c r="M242" s="176" t="s">
        <v>19</v>
      </c>
      <c r="N242" s="177" t="s">
        <v>46</v>
      </c>
      <c r="O242" s="65"/>
      <c r="P242" s="178">
        <f>O242*H242</f>
        <v>0</v>
      </c>
      <c r="Q242" s="178">
        <v>0.108</v>
      </c>
      <c r="R242" s="178">
        <f>Q242*H242</f>
        <v>5.1840000000000002</v>
      </c>
      <c r="S242" s="178">
        <v>0</v>
      </c>
      <c r="T242" s="17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0" t="s">
        <v>132</v>
      </c>
      <c r="AT242" s="180" t="s">
        <v>127</v>
      </c>
      <c r="AU242" s="180" t="s">
        <v>82</v>
      </c>
      <c r="AY242" s="18" t="s">
        <v>125</v>
      </c>
      <c r="BE242" s="181">
        <f>IF(N242="základní",J242,0)</f>
        <v>0</v>
      </c>
      <c r="BF242" s="181">
        <f>IF(N242="snížená",J242,0)</f>
        <v>0</v>
      </c>
      <c r="BG242" s="181">
        <f>IF(N242="zákl. přenesená",J242,0)</f>
        <v>0</v>
      </c>
      <c r="BH242" s="181">
        <f>IF(N242="sníž. přenesená",J242,0)</f>
        <v>0</v>
      </c>
      <c r="BI242" s="181">
        <f>IF(N242="nulová",J242,0)</f>
        <v>0</v>
      </c>
      <c r="BJ242" s="18" t="s">
        <v>80</v>
      </c>
      <c r="BK242" s="181">
        <f>ROUND(I242*H242,2)</f>
        <v>0</v>
      </c>
      <c r="BL242" s="18" t="s">
        <v>132</v>
      </c>
      <c r="BM242" s="180" t="s">
        <v>366</v>
      </c>
    </row>
    <row r="243" spans="1:65" s="13" customFormat="1" ht="11.25">
      <c r="B243" s="187"/>
      <c r="C243" s="188"/>
      <c r="D243" s="189" t="s">
        <v>136</v>
      </c>
      <c r="E243" s="190" t="s">
        <v>19</v>
      </c>
      <c r="F243" s="191" t="s">
        <v>367</v>
      </c>
      <c r="G243" s="188"/>
      <c r="H243" s="192">
        <v>48</v>
      </c>
      <c r="I243" s="193"/>
      <c r="J243" s="188"/>
      <c r="K243" s="188"/>
      <c r="L243" s="194"/>
      <c r="M243" s="195"/>
      <c r="N243" s="196"/>
      <c r="O243" s="196"/>
      <c r="P243" s="196"/>
      <c r="Q243" s="196"/>
      <c r="R243" s="196"/>
      <c r="S243" s="196"/>
      <c r="T243" s="197"/>
      <c r="AT243" s="198" t="s">
        <v>136</v>
      </c>
      <c r="AU243" s="198" t="s">
        <v>82</v>
      </c>
      <c r="AV243" s="13" t="s">
        <v>82</v>
      </c>
      <c r="AW243" s="13" t="s">
        <v>35</v>
      </c>
      <c r="AX243" s="13" t="s">
        <v>80</v>
      </c>
      <c r="AY243" s="198" t="s">
        <v>125</v>
      </c>
    </row>
    <row r="244" spans="1:65" s="12" customFormat="1" ht="22.9" customHeight="1">
      <c r="B244" s="153"/>
      <c r="C244" s="154"/>
      <c r="D244" s="155" t="s">
        <v>74</v>
      </c>
      <c r="E244" s="167" t="s">
        <v>144</v>
      </c>
      <c r="F244" s="167" t="s">
        <v>368</v>
      </c>
      <c r="G244" s="154"/>
      <c r="H244" s="154"/>
      <c r="I244" s="157"/>
      <c r="J244" s="168">
        <f>BK244</f>
        <v>0</v>
      </c>
      <c r="K244" s="154"/>
      <c r="L244" s="159"/>
      <c r="M244" s="160"/>
      <c r="N244" s="161"/>
      <c r="O244" s="161"/>
      <c r="P244" s="162">
        <f>SUM(P245:P302)</f>
        <v>0</v>
      </c>
      <c r="Q244" s="161"/>
      <c r="R244" s="162">
        <f>SUM(R245:R302)</f>
        <v>2.1918530000000001</v>
      </c>
      <c r="S244" s="161"/>
      <c r="T244" s="163">
        <f>SUM(T245:T302)</f>
        <v>0</v>
      </c>
      <c r="AR244" s="164" t="s">
        <v>80</v>
      </c>
      <c r="AT244" s="165" t="s">
        <v>74</v>
      </c>
      <c r="AU244" s="165" t="s">
        <v>80</v>
      </c>
      <c r="AY244" s="164" t="s">
        <v>125</v>
      </c>
      <c r="BK244" s="166">
        <f>SUM(BK245:BK302)</f>
        <v>0</v>
      </c>
    </row>
    <row r="245" spans="1:65" s="2" customFormat="1" ht="37.9" customHeight="1">
      <c r="A245" s="35"/>
      <c r="B245" s="36"/>
      <c r="C245" s="169" t="s">
        <v>369</v>
      </c>
      <c r="D245" s="169" t="s">
        <v>127</v>
      </c>
      <c r="E245" s="170" t="s">
        <v>370</v>
      </c>
      <c r="F245" s="171" t="s">
        <v>371</v>
      </c>
      <c r="G245" s="172" t="s">
        <v>271</v>
      </c>
      <c r="H245" s="173">
        <v>1</v>
      </c>
      <c r="I245" s="174"/>
      <c r="J245" s="175">
        <f>ROUND(I245*H245,2)</f>
        <v>0</v>
      </c>
      <c r="K245" s="171" t="s">
        <v>131</v>
      </c>
      <c r="L245" s="40"/>
      <c r="M245" s="176" t="s">
        <v>19</v>
      </c>
      <c r="N245" s="177" t="s">
        <v>46</v>
      </c>
      <c r="O245" s="65"/>
      <c r="P245" s="178">
        <f>O245*H245</f>
        <v>0</v>
      </c>
      <c r="Q245" s="178">
        <v>0.17488999999999999</v>
      </c>
      <c r="R245" s="178">
        <f>Q245*H245</f>
        <v>0.17488999999999999</v>
      </c>
      <c r="S245" s="178">
        <v>0</v>
      </c>
      <c r="T245" s="17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0" t="s">
        <v>132</v>
      </c>
      <c r="AT245" s="180" t="s">
        <v>127</v>
      </c>
      <c r="AU245" s="180" t="s">
        <v>82</v>
      </c>
      <c r="AY245" s="18" t="s">
        <v>125</v>
      </c>
      <c r="BE245" s="181">
        <f>IF(N245="základní",J245,0)</f>
        <v>0</v>
      </c>
      <c r="BF245" s="181">
        <f>IF(N245="snížená",J245,0)</f>
        <v>0</v>
      </c>
      <c r="BG245" s="181">
        <f>IF(N245="zákl. přenesená",J245,0)</f>
        <v>0</v>
      </c>
      <c r="BH245" s="181">
        <f>IF(N245="sníž. přenesená",J245,0)</f>
        <v>0</v>
      </c>
      <c r="BI245" s="181">
        <f>IF(N245="nulová",J245,0)</f>
        <v>0</v>
      </c>
      <c r="BJ245" s="18" t="s">
        <v>80</v>
      </c>
      <c r="BK245" s="181">
        <f>ROUND(I245*H245,2)</f>
        <v>0</v>
      </c>
      <c r="BL245" s="18" t="s">
        <v>132</v>
      </c>
      <c r="BM245" s="180" t="s">
        <v>372</v>
      </c>
    </row>
    <row r="246" spans="1:65" s="2" customFormat="1" ht="11.25">
      <c r="A246" s="35"/>
      <c r="B246" s="36"/>
      <c r="C246" s="37"/>
      <c r="D246" s="182" t="s">
        <v>134</v>
      </c>
      <c r="E246" s="37"/>
      <c r="F246" s="183" t="s">
        <v>373</v>
      </c>
      <c r="G246" s="37"/>
      <c r="H246" s="37"/>
      <c r="I246" s="184"/>
      <c r="J246" s="37"/>
      <c r="K246" s="37"/>
      <c r="L246" s="40"/>
      <c r="M246" s="185"/>
      <c r="N246" s="186"/>
      <c r="O246" s="65"/>
      <c r="P246" s="65"/>
      <c r="Q246" s="65"/>
      <c r="R246" s="65"/>
      <c r="S246" s="65"/>
      <c r="T246" s="66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8" t="s">
        <v>134</v>
      </c>
      <c r="AU246" s="18" t="s">
        <v>82</v>
      </c>
    </row>
    <row r="247" spans="1:65" s="2" customFormat="1" ht="37.9" customHeight="1">
      <c r="A247" s="35"/>
      <c r="B247" s="36"/>
      <c r="C247" s="210" t="s">
        <v>374</v>
      </c>
      <c r="D247" s="210" t="s">
        <v>234</v>
      </c>
      <c r="E247" s="211" t="s">
        <v>375</v>
      </c>
      <c r="F247" s="212" t="s">
        <v>376</v>
      </c>
      <c r="G247" s="213" t="s">
        <v>271</v>
      </c>
      <c r="H247" s="214">
        <v>1</v>
      </c>
      <c r="I247" s="215"/>
      <c r="J247" s="216">
        <f>ROUND(I247*H247,2)</f>
        <v>0</v>
      </c>
      <c r="K247" s="212" t="s">
        <v>19</v>
      </c>
      <c r="L247" s="217"/>
      <c r="M247" s="218" t="s">
        <v>19</v>
      </c>
      <c r="N247" s="219" t="s">
        <v>46</v>
      </c>
      <c r="O247" s="65"/>
      <c r="P247" s="178">
        <f>O247*H247</f>
        <v>0</v>
      </c>
      <c r="Q247" s="178">
        <v>8.3000000000000001E-3</v>
      </c>
      <c r="R247" s="178">
        <f>Q247*H247</f>
        <v>8.3000000000000001E-3</v>
      </c>
      <c r="S247" s="178">
        <v>0</v>
      </c>
      <c r="T247" s="17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180</v>
      </c>
      <c r="AT247" s="180" t="s">
        <v>234</v>
      </c>
      <c r="AU247" s="180" t="s">
        <v>82</v>
      </c>
      <c r="AY247" s="18" t="s">
        <v>125</v>
      </c>
      <c r="BE247" s="181">
        <f>IF(N247="základní",J247,0)</f>
        <v>0</v>
      </c>
      <c r="BF247" s="181">
        <f>IF(N247="snížená",J247,0)</f>
        <v>0</v>
      </c>
      <c r="BG247" s="181">
        <f>IF(N247="zákl. přenesená",J247,0)</f>
        <v>0</v>
      </c>
      <c r="BH247" s="181">
        <f>IF(N247="sníž. přenesená",J247,0)</f>
        <v>0</v>
      </c>
      <c r="BI247" s="181">
        <f>IF(N247="nulová",J247,0)</f>
        <v>0</v>
      </c>
      <c r="BJ247" s="18" t="s">
        <v>80</v>
      </c>
      <c r="BK247" s="181">
        <f>ROUND(I247*H247,2)</f>
        <v>0</v>
      </c>
      <c r="BL247" s="18" t="s">
        <v>132</v>
      </c>
      <c r="BM247" s="180" t="s">
        <v>377</v>
      </c>
    </row>
    <row r="248" spans="1:65" s="2" customFormat="1" ht="37.9" customHeight="1">
      <c r="A248" s="35"/>
      <c r="B248" s="36"/>
      <c r="C248" s="169" t="s">
        <v>378</v>
      </c>
      <c r="D248" s="169" t="s">
        <v>127</v>
      </c>
      <c r="E248" s="170" t="s">
        <v>379</v>
      </c>
      <c r="F248" s="171" t="s">
        <v>380</v>
      </c>
      <c r="G248" s="172" t="s">
        <v>271</v>
      </c>
      <c r="H248" s="173">
        <v>8</v>
      </c>
      <c r="I248" s="174"/>
      <c r="J248" s="175">
        <f>ROUND(I248*H248,2)</f>
        <v>0</v>
      </c>
      <c r="K248" s="171" t="s">
        <v>131</v>
      </c>
      <c r="L248" s="40"/>
      <c r="M248" s="176" t="s">
        <v>19</v>
      </c>
      <c r="N248" s="177" t="s">
        <v>46</v>
      </c>
      <c r="O248" s="65"/>
      <c r="P248" s="178">
        <f>O248*H248</f>
        <v>0</v>
      </c>
      <c r="Q248" s="178">
        <v>0</v>
      </c>
      <c r="R248" s="178">
        <f>Q248*H248</f>
        <v>0</v>
      </c>
      <c r="S248" s="178">
        <v>0</v>
      </c>
      <c r="T248" s="17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0" t="s">
        <v>132</v>
      </c>
      <c r="AT248" s="180" t="s">
        <v>127</v>
      </c>
      <c r="AU248" s="180" t="s">
        <v>82</v>
      </c>
      <c r="AY248" s="18" t="s">
        <v>125</v>
      </c>
      <c r="BE248" s="181">
        <f>IF(N248="základní",J248,0)</f>
        <v>0</v>
      </c>
      <c r="BF248" s="181">
        <f>IF(N248="snížená",J248,0)</f>
        <v>0</v>
      </c>
      <c r="BG248" s="181">
        <f>IF(N248="zákl. přenesená",J248,0)</f>
        <v>0</v>
      </c>
      <c r="BH248" s="181">
        <f>IF(N248="sníž. přenesená",J248,0)</f>
        <v>0</v>
      </c>
      <c r="BI248" s="181">
        <f>IF(N248="nulová",J248,0)</f>
        <v>0</v>
      </c>
      <c r="BJ248" s="18" t="s">
        <v>80</v>
      </c>
      <c r="BK248" s="181">
        <f>ROUND(I248*H248,2)</f>
        <v>0</v>
      </c>
      <c r="BL248" s="18" t="s">
        <v>132</v>
      </c>
      <c r="BM248" s="180" t="s">
        <v>381</v>
      </c>
    </row>
    <row r="249" spans="1:65" s="2" customFormat="1" ht="11.25">
      <c r="A249" s="35"/>
      <c r="B249" s="36"/>
      <c r="C249" s="37"/>
      <c r="D249" s="182" t="s">
        <v>134</v>
      </c>
      <c r="E249" s="37"/>
      <c r="F249" s="183" t="s">
        <v>382</v>
      </c>
      <c r="G249" s="37"/>
      <c r="H249" s="37"/>
      <c r="I249" s="184"/>
      <c r="J249" s="37"/>
      <c r="K249" s="37"/>
      <c r="L249" s="40"/>
      <c r="M249" s="185"/>
      <c r="N249" s="186"/>
      <c r="O249" s="65"/>
      <c r="P249" s="65"/>
      <c r="Q249" s="65"/>
      <c r="R249" s="65"/>
      <c r="S249" s="65"/>
      <c r="T249" s="66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T249" s="18" t="s">
        <v>134</v>
      </c>
      <c r="AU249" s="18" t="s">
        <v>82</v>
      </c>
    </row>
    <row r="250" spans="1:65" s="13" customFormat="1" ht="11.25">
      <c r="B250" s="187"/>
      <c r="C250" s="188"/>
      <c r="D250" s="189" t="s">
        <v>136</v>
      </c>
      <c r="E250" s="190" t="s">
        <v>19</v>
      </c>
      <c r="F250" s="191" t="s">
        <v>383</v>
      </c>
      <c r="G250" s="188"/>
      <c r="H250" s="192">
        <v>8</v>
      </c>
      <c r="I250" s="193"/>
      <c r="J250" s="188"/>
      <c r="K250" s="188"/>
      <c r="L250" s="194"/>
      <c r="M250" s="195"/>
      <c r="N250" s="196"/>
      <c r="O250" s="196"/>
      <c r="P250" s="196"/>
      <c r="Q250" s="196"/>
      <c r="R250" s="196"/>
      <c r="S250" s="196"/>
      <c r="T250" s="197"/>
      <c r="AT250" s="198" t="s">
        <v>136</v>
      </c>
      <c r="AU250" s="198" t="s">
        <v>82</v>
      </c>
      <c r="AV250" s="13" t="s">
        <v>82</v>
      </c>
      <c r="AW250" s="13" t="s">
        <v>35</v>
      </c>
      <c r="AX250" s="13" t="s">
        <v>80</v>
      </c>
      <c r="AY250" s="198" t="s">
        <v>125</v>
      </c>
    </row>
    <row r="251" spans="1:65" s="2" customFormat="1" ht="24.2" customHeight="1">
      <c r="A251" s="35"/>
      <c r="B251" s="36"/>
      <c r="C251" s="210" t="s">
        <v>384</v>
      </c>
      <c r="D251" s="210" t="s">
        <v>234</v>
      </c>
      <c r="E251" s="211" t="s">
        <v>385</v>
      </c>
      <c r="F251" s="212" t="s">
        <v>386</v>
      </c>
      <c r="G251" s="213" t="s">
        <v>211</v>
      </c>
      <c r="H251" s="214">
        <v>0.27800000000000002</v>
      </c>
      <c r="I251" s="215"/>
      <c r="J251" s="216">
        <f>ROUND(I251*H251,2)</f>
        <v>0</v>
      </c>
      <c r="K251" s="212" t="s">
        <v>131</v>
      </c>
      <c r="L251" s="217"/>
      <c r="M251" s="218" t="s">
        <v>19</v>
      </c>
      <c r="N251" s="219" t="s">
        <v>46</v>
      </c>
      <c r="O251" s="65"/>
      <c r="P251" s="178">
        <f>O251*H251</f>
        <v>0</v>
      </c>
      <c r="Q251" s="178">
        <v>1</v>
      </c>
      <c r="R251" s="178">
        <f>Q251*H251</f>
        <v>0.27800000000000002</v>
      </c>
      <c r="S251" s="178">
        <v>0</v>
      </c>
      <c r="T251" s="17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0" t="s">
        <v>180</v>
      </c>
      <c r="AT251" s="180" t="s">
        <v>234</v>
      </c>
      <c r="AU251" s="180" t="s">
        <v>82</v>
      </c>
      <c r="AY251" s="18" t="s">
        <v>125</v>
      </c>
      <c r="BE251" s="181">
        <f>IF(N251="základní",J251,0)</f>
        <v>0</v>
      </c>
      <c r="BF251" s="181">
        <f>IF(N251="snížená",J251,0)</f>
        <v>0</v>
      </c>
      <c r="BG251" s="181">
        <f>IF(N251="zákl. přenesená",J251,0)</f>
        <v>0</v>
      </c>
      <c r="BH251" s="181">
        <f>IF(N251="sníž. přenesená",J251,0)</f>
        <v>0</v>
      </c>
      <c r="BI251" s="181">
        <f>IF(N251="nulová",J251,0)</f>
        <v>0</v>
      </c>
      <c r="BJ251" s="18" t="s">
        <v>80</v>
      </c>
      <c r="BK251" s="181">
        <f>ROUND(I251*H251,2)</f>
        <v>0</v>
      </c>
      <c r="BL251" s="18" t="s">
        <v>132</v>
      </c>
      <c r="BM251" s="180" t="s">
        <v>387</v>
      </c>
    </row>
    <row r="252" spans="1:65" s="13" customFormat="1" ht="11.25">
      <c r="B252" s="187"/>
      <c r="C252" s="188"/>
      <c r="D252" s="189" t="s">
        <v>136</v>
      </c>
      <c r="E252" s="190" t="s">
        <v>19</v>
      </c>
      <c r="F252" s="191" t="s">
        <v>388</v>
      </c>
      <c r="G252" s="188"/>
      <c r="H252" s="192">
        <v>0.27800000000000002</v>
      </c>
      <c r="I252" s="193"/>
      <c r="J252" s="188"/>
      <c r="K252" s="188"/>
      <c r="L252" s="194"/>
      <c r="M252" s="195"/>
      <c r="N252" s="196"/>
      <c r="O252" s="196"/>
      <c r="P252" s="196"/>
      <c r="Q252" s="196"/>
      <c r="R252" s="196"/>
      <c r="S252" s="196"/>
      <c r="T252" s="197"/>
      <c r="AT252" s="198" t="s">
        <v>136</v>
      </c>
      <c r="AU252" s="198" t="s">
        <v>82</v>
      </c>
      <c r="AV252" s="13" t="s">
        <v>82</v>
      </c>
      <c r="AW252" s="13" t="s">
        <v>35</v>
      </c>
      <c r="AX252" s="13" t="s">
        <v>80</v>
      </c>
      <c r="AY252" s="198" t="s">
        <v>125</v>
      </c>
    </row>
    <row r="253" spans="1:65" s="2" customFormat="1" ht="24.2" customHeight="1">
      <c r="A253" s="35"/>
      <c r="B253" s="36"/>
      <c r="C253" s="169" t="s">
        <v>389</v>
      </c>
      <c r="D253" s="169" t="s">
        <v>127</v>
      </c>
      <c r="E253" s="170" t="s">
        <v>390</v>
      </c>
      <c r="F253" s="171" t="s">
        <v>391</v>
      </c>
      <c r="G253" s="172" t="s">
        <v>271</v>
      </c>
      <c r="H253" s="173">
        <v>2</v>
      </c>
      <c r="I253" s="174"/>
      <c r="J253" s="175">
        <f>ROUND(I253*H253,2)</f>
        <v>0</v>
      </c>
      <c r="K253" s="171" t="s">
        <v>131</v>
      </c>
      <c r="L253" s="40"/>
      <c r="M253" s="176" t="s">
        <v>19</v>
      </c>
      <c r="N253" s="177" t="s">
        <v>46</v>
      </c>
      <c r="O253" s="65"/>
      <c r="P253" s="178">
        <f>O253*H253</f>
        <v>0</v>
      </c>
      <c r="Q253" s="178">
        <v>0</v>
      </c>
      <c r="R253" s="178">
        <f>Q253*H253</f>
        <v>0</v>
      </c>
      <c r="S253" s="178">
        <v>0</v>
      </c>
      <c r="T253" s="17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0" t="s">
        <v>132</v>
      </c>
      <c r="AT253" s="180" t="s">
        <v>127</v>
      </c>
      <c r="AU253" s="180" t="s">
        <v>82</v>
      </c>
      <c r="AY253" s="18" t="s">
        <v>125</v>
      </c>
      <c r="BE253" s="181">
        <f>IF(N253="základní",J253,0)</f>
        <v>0</v>
      </c>
      <c r="BF253" s="181">
        <f>IF(N253="snížená",J253,0)</f>
        <v>0</v>
      </c>
      <c r="BG253" s="181">
        <f>IF(N253="zákl. přenesená",J253,0)</f>
        <v>0</v>
      </c>
      <c r="BH253" s="181">
        <f>IF(N253="sníž. přenesená",J253,0)</f>
        <v>0</v>
      </c>
      <c r="BI253" s="181">
        <f>IF(N253="nulová",J253,0)</f>
        <v>0</v>
      </c>
      <c r="BJ253" s="18" t="s">
        <v>80</v>
      </c>
      <c r="BK253" s="181">
        <f>ROUND(I253*H253,2)</f>
        <v>0</v>
      </c>
      <c r="BL253" s="18" t="s">
        <v>132</v>
      </c>
      <c r="BM253" s="180" t="s">
        <v>392</v>
      </c>
    </row>
    <row r="254" spans="1:65" s="2" customFormat="1" ht="11.25">
      <c r="A254" s="35"/>
      <c r="B254" s="36"/>
      <c r="C254" s="37"/>
      <c r="D254" s="182" t="s">
        <v>134</v>
      </c>
      <c r="E254" s="37"/>
      <c r="F254" s="183" t="s">
        <v>393</v>
      </c>
      <c r="G254" s="37"/>
      <c r="H254" s="37"/>
      <c r="I254" s="184"/>
      <c r="J254" s="37"/>
      <c r="K254" s="37"/>
      <c r="L254" s="40"/>
      <c r="M254" s="185"/>
      <c r="N254" s="186"/>
      <c r="O254" s="65"/>
      <c r="P254" s="65"/>
      <c r="Q254" s="65"/>
      <c r="R254" s="65"/>
      <c r="S254" s="65"/>
      <c r="T254" s="66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134</v>
      </c>
      <c r="AU254" s="18" t="s">
        <v>82</v>
      </c>
    </row>
    <row r="255" spans="1:65" s="2" customFormat="1" ht="16.5" customHeight="1">
      <c r="A255" s="35"/>
      <c r="B255" s="36"/>
      <c r="C255" s="210" t="s">
        <v>394</v>
      </c>
      <c r="D255" s="210" t="s">
        <v>234</v>
      </c>
      <c r="E255" s="211" t="s">
        <v>395</v>
      </c>
      <c r="F255" s="212" t="s">
        <v>396</v>
      </c>
      <c r="G255" s="213" t="s">
        <v>130</v>
      </c>
      <c r="H255" s="214">
        <v>14.87</v>
      </c>
      <c r="I255" s="215"/>
      <c r="J255" s="216">
        <f>ROUND(I255*H255,2)</f>
        <v>0</v>
      </c>
      <c r="K255" s="212" t="s">
        <v>131</v>
      </c>
      <c r="L255" s="217"/>
      <c r="M255" s="218" t="s">
        <v>19</v>
      </c>
      <c r="N255" s="219" t="s">
        <v>46</v>
      </c>
      <c r="O255" s="65"/>
      <c r="P255" s="178">
        <f>O255*H255</f>
        <v>0</v>
      </c>
      <c r="Q255" s="178">
        <v>6.0000000000000001E-3</v>
      </c>
      <c r="R255" s="178">
        <f>Q255*H255</f>
        <v>8.9219999999999994E-2</v>
      </c>
      <c r="S255" s="178">
        <v>0</v>
      </c>
      <c r="T255" s="17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0" t="s">
        <v>180</v>
      </c>
      <c r="AT255" s="180" t="s">
        <v>234</v>
      </c>
      <c r="AU255" s="180" t="s">
        <v>82</v>
      </c>
      <c r="AY255" s="18" t="s">
        <v>125</v>
      </c>
      <c r="BE255" s="181">
        <f>IF(N255="základní",J255,0)</f>
        <v>0</v>
      </c>
      <c r="BF255" s="181">
        <f>IF(N255="snížená",J255,0)</f>
        <v>0</v>
      </c>
      <c r="BG255" s="181">
        <f>IF(N255="zákl. přenesená",J255,0)</f>
        <v>0</v>
      </c>
      <c r="BH255" s="181">
        <f>IF(N255="sníž. přenesená",J255,0)</f>
        <v>0</v>
      </c>
      <c r="BI255" s="181">
        <f>IF(N255="nulová",J255,0)</f>
        <v>0</v>
      </c>
      <c r="BJ255" s="18" t="s">
        <v>80</v>
      </c>
      <c r="BK255" s="181">
        <f>ROUND(I255*H255,2)</f>
        <v>0</v>
      </c>
      <c r="BL255" s="18" t="s">
        <v>132</v>
      </c>
      <c r="BM255" s="180" t="s">
        <v>397</v>
      </c>
    </row>
    <row r="256" spans="1:65" s="13" customFormat="1" ht="11.25">
      <c r="B256" s="187"/>
      <c r="C256" s="188"/>
      <c r="D256" s="189" t="s">
        <v>136</v>
      </c>
      <c r="E256" s="190" t="s">
        <v>19</v>
      </c>
      <c r="F256" s="191" t="s">
        <v>398</v>
      </c>
      <c r="G256" s="188"/>
      <c r="H256" s="192">
        <v>14.87</v>
      </c>
      <c r="I256" s="193"/>
      <c r="J256" s="188"/>
      <c r="K256" s="188"/>
      <c r="L256" s="194"/>
      <c r="M256" s="195"/>
      <c r="N256" s="196"/>
      <c r="O256" s="196"/>
      <c r="P256" s="196"/>
      <c r="Q256" s="196"/>
      <c r="R256" s="196"/>
      <c r="S256" s="196"/>
      <c r="T256" s="197"/>
      <c r="AT256" s="198" t="s">
        <v>136</v>
      </c>
      <c r="AU256" s="198" t="s">
        <v>82</v>
      </c>
      <c r="AV256" s="13" t="s">
        <v>82</v>
      </c>
      <c r="AW256" s="13" t="s">
        <v>35</v>
      </c>
      <c r="AX256" s="13" t="s">
        <v>80</v>
      </c>
      <c r="AY256" s="198" t="s">
        <v>125</v>
      </c>
    </row>
    <row r="257" spans="1:65" s="2" customFormat="1" ht="24.2" customHeight="1">
      <c r="A257" s="35"/>
      <c r="B257" s="36"/>
      <c r="C257" s="210" t="s">
        <v>399</v>
      </c>
      <c r="D257" s="210" t="s">
        <v>234</v>
      </c>
      <c r="E257" s="211" t="s">
        <v>400</v>
      </c>
      <c r="F257" s="212" t="s">
        <v>401</v>
      </c>
      <c r="G257" s="213" t="s">
        <v>211</v>
      </c>
      <c r="H257" s="214">
        <v>0.185</v>
      </c>
      <c r="I257" s="215"/>
      <c r="J257" s="216">
        <f>ROUND(I257*H257,2)</f>
        <v>0</v>
      </c>
      <c r="K257" s="212" t="s">
        <v>131</v>
      </c>
      <c r="L257" s="217"/>
      <c r="M257" s="218" t="s">
        <v>19</v>
      </c>
      <c r="N257" s="219" t="s">
        <v>46</v>
      </c>
      <c r="O257" s="65"/>
      <c r="P257" s="178">
        <f>O257*H257</f>
        <v>0</v>
      </c>
      <c r="Q257" s="178">
        <v>1</v>
      </c>
      <c r="R257" s="178">
        <f>Q257*H257</f>
        <v>0.185</v>
      </c>
      <c r="S257" s="178">
        <v>0</v>
      </c>
      <c r="T257" s="17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0" t="s">
        <v>180</v>
      </c>
      <c r="AT257" s="180" t="s">
        <v>234</v>
      </c>
      <c r="AU257" s="180" t="s">
        <v>82</v>
      </c>
      <c r="AY257" s="18" t="s">
        <v>125</v>
      </c>
      <c r="BE257" s="181">
        <f>IF(N257="základní",J257,0)</f>
        <v>0</v>
      </c>
      <c r="BF257" s="181">
        <f>IF(N257="snížená",J257,0)</f>
        <v>0</v>
      </c>
      <c r="BG257" s="181">
        <f>IF(N257="zákl. přenesená",J257,0)</f>
        <v>0</v>
      </c>
      <c r="BH257" s="181">
        <f>IF(N257="sníž. přenesená",J257,0)</f>
        <v>0</v>
      </c>
      <c r="BI257" s="181">
        <f>IF(N257="nulová",J257,0)</f>
        <v>0</v>
      </c>
      <c r="BJ257" s="18" t="s">
        <v>80</v>
      </c>
      <c r="BK257" s="181">
        <f>ROUND(I257*H257,2)</f>
        <v>0</v>
      </c>
      <c r="BL257" s="18" t="s">
        <v>132</v>
      </c>
      <c r="BM257" s="180" t="s">
        <v>402</v>
      </c>
    </row>
    <row r="258" spans="1:65" s="13" customFormat="1" ht="11.25">
      <c r="B258" s="187"/>
      <c r="C258" s="188"/>
      <c r="D258" s="189" t="s">
        <v>136</v>
      </c>
      <c r="E258" s="190" t="s">
        <v>19</v>
      </c>
      <c r="F258" s="191" t="s">
        <v>403</v>
      </c>
      <c r="G258" s="188"/>
      <c r="H258" s="192">
        <v>0.185</v>
      </c>
      <c r="I258" s="193"/>
      <c r="J258" s="188"/>
      <c r="K258" s="188"/>
      <c r="L258" s="194"/>
      <c r="M258" s="195"/>
      <c r="N258" s="196"/>
      <c r="O258" s="196"/>
      <c r="P258" s="196"/>
      <c r="Q258" s="196"/>
      <c r="R258" s="196"/>
      <c r="S258" s="196"/>
      <c r="T258" s="197"/>
      <c r="AT258" s="198" t="s">
        <v>136</v>
      </c>
      <c r="AU258" s="198" t="s">
        <v>82</v>
      </c>
      <c r="AV258" s="13" t="s">
        <v>82</v>
      </c>
      <c r="AW258" s="13" t="s">
        <v>35</v>
      </c>
      <c r="AX258" s="13" t="s">
        <v>80</v>
      </c>
      <c r="AY258" s="198" t="s">
        <v>125</v>
      </c>
    </row>
    <row r="259" spans="1:65" s="2" customFormat="1" ht="24.2" customHeight="1">
      <c r="A259" s="35"/>
      <c r="B259" s="36"/>
      <c r="C259" s="210" t="s">
        <v>404</v>
      </c>
      <c r="D259" s="210" t="s">
        <v>234</v>
      </c>
      <c r="E259" s="211" t="s">
        <v>405</v>
      </c>
      <c r="F259" s="212" t="s">
        <v>406</v>
      </c>
      <c r="G259" s="213" t="s">
        <v>253</v>
      </c>
      <c r="H259" s="214">
        <v>6.601</v>
      </c>
      <c r="I259" s="215"/>
      <c r="J259" s="216">
        <f>ROUND(I259*H259,2)</f>
        <v>0</v>
      </c>
      <c r="K259" s="212" t="s">
        <v>131</v>
      </c>
      <c r="L259" s="217"/>
      <c r="M259" s="218" t="s">
        <v>19</v>
      </c>
      <c r="N259" s="219" t="s">
        <v>46</v>
      </c>
      <c r="O259" s="65"/>
      <c r="P259" s="178">
        <f>O259*H259</f>
        <v>0</v>
      </c>
      <c r="Q259" s="178">
        <v>1E-3</v>
      </c>
      <c r="R259" s="178">
        <f>Q259*H259</f>
        <v>6.6010000000000001E-3</v>
      </c>
      <c r="S259" s="178">
        <v>0</v>
      </c>
      <c r="T259" s="17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0" t="s">
        <v>180</v>
      </c>
      <c r="AT259" s="180" t="s">
        <v>234</v>
      </c>
      <c r="AU259" s="180" t="s">
        <v>82</v>
      </c>
      <c r="AY259" s="18" t="s">
        <v>125</v>
      </c>
      <c r="BE259" s="181">
        <f>IF(N259="základní",J259,0)</f>
        <v>0</v>
      </c>
      <c r="BF259" s="181">
        <f>IF(N259="snížená",J259,0)</f>
        <v>0</v>
      </c>
      <c r="BG259" s="181">
        <f>IF(N259="zákl. přenesená",J259,0)</f>
        <v>0</v>
      </c>
      <c r="BH259" s="181">
        <f>IF(N259="sníž. přenesená",J259,0)</f>
        <v>0</v>
      </c>
      <c r="BI259" s="181">
        <f>IF(N259="nulová",J259,0)</f>
        <v>0</v>
      </c>
      <c r="BJ259" s="18" t="s">
        <v>80</v>
      </c>
      <c r="BK259" s="181">
        <f>ROUND(I259*H259,2)</f>
        <v>0</v>
      </c>
      <c r="BL259" s="18" t="s">
        <v>132</v>
      </c>
      <c r="BM259" s="180" t="s">
        <v>407</v>
      </c>
    </row>
    <row r="260" spans="1:65" s="13" customFormat="1" ht="11.25">
      <c r="B260" s="187"/>
      <c r="C260" s="188"/>
      <c r="D260" s="189" t="s">
        <v>136</v>
      </c>
      <c r="E260" s="190" t="s">
        <v>19</v>
      </c>
      <c r="F260" s="191" t="s">
        <v>408</v>
      </c>
      <c r="G260" s="188"/>
      <c r="H260" s="192">
        <v>6.601</v>
      </c>
      <c r="I260" s="193"/>
      <c r="J260" s="188"/>
      <c r="K260" s="188"/>
      <c r="L260" s="194"/>
      <c r="M260" s="195"/>
      <c r="N260" s="196"/>
      <c r="O260" s="196"/>
      <c r="P260" s="196"/>
      <c r="Q260" s="196"/>
      <c r="R260" s="196"/>
      <c r="S260" s="196"/>
      <c r="T260" s="197"/>
      <c r="AT260" s="198" t="s">
        <v>136</v>
      </c>
      <c r="AU260" s="198" t="s">
        <v>82</v>
      </c>
      <c r="AV260" s="13" t="s">
        <v>82</v>
      </c>
      <c r="AW260" s="13" t="s">
        <v>35</v>
      </c>
      <c r="AX260" s="13" t="s">
        <v>80</v>
      </c>
      <c r="AY260" s="198" t="s">
        <v>125</v>
      </c>
    </row>
    <row r="261" spans="1:65" s="2" customFormat="1" ht="21.75" customHeight="1">
      <c r="A261" s="35"/>
      <c r="B261" s="36"/>
      <c r="C261" s="210" t="s">
        <v>409</v>
      </c>
      <c r="D261" s="210" t="s">
        <v>234</v>
      </c>
      <c r="E261" s="211" t="s">
        <v>410</v>
      </c>
      <c r="F261" s="212" t="s">
        <v>411</v>
      </c>
      <c r="G261" s="213" t="s">
        <v>271</v>
      </c>
      <c r="H261" s="214">
        <v>4</v>
      </c>
      <c r="I261" s="215"/>
      <c r="J261" s="216">
        <f t="shared" ref="J261:J266" si="0">ROUND(I261*H261,2)</f>
        <v>0</v>
      </c>
      <c r="K261" s="212" t="s">
        <v>131</v>
      </c>
      <c r="L261" s="217"/>
      <c r="M261" s="218" t="s">
        <v>19</v>
      </c>
      <c r="N261" s="219" t="s">
        <v>46</v>
      </c>
      <c r="O261" s="65"/>
      <c r="P261" s="178">
        <f t="shared" ref="P261:P266" si="1">O261*H261</f>
        <v>0</v>
      </c>
      <c r="Q261" s="178">
        <v>1.4999999999999999E-4</v>
      </c>
      <c r="R261" s="178">
        <f t="shared" ref="R261:R266" si="2">Q261*H261</f>
        <v>5.9999999999999995E-4</v>
      </c>
      <c r="S261" s="178">
        <v>0</v>
      </c>
      <c r="T261" s="179">
        <f t="shared" ref="T261:T266" si="3"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80" t="s">
        <v>180</v>
      </c>
      <c r="AT261" s="180" t="s">
        <v>234</v>
      </c>
      <c r="AU261" s="180" t="s">
        <v>82</v>
      </c>
      <c r="AY261" s="18" t="s">
        <v>125</v>
      </c>
      <c r="BE261" s="181">
        <f t="shared" ref="BE261:BE266" si="4">IF(N261="základní",J261,0)</f>
        <v>0</v>
      </c>
      <c r="BF261" s="181">
        <f t="shared" ref="BF261:BF266" si="5">IF(N261="snížená",J261,0)</f>
        <v>0</v>
      </c>
      <c r="BG261" s="181">
        <f t="shared" ref="BG261:BG266" si="6">IF(N261="zákl. přenesená",J261,0)</f>
        <v>0</v>
      </c>
      <c r="BH261" s="181">
        <f t="shared" ref="BH261:BH266" si="7">IF(N261="sníž. přenesená",J261,0)</f>
        <v>0</v>
      </c>
      <c r="BI261" s="181">
        <f t="shared" ref="BI261:BI266" si="8">IF(N261="nulová",J261,0)</f>
        <v>0</v>
      </c>
      <c r="BJ261" s="18" t="s">
        <v>80</v>
      </c>
      <c r="BK261" s="181">
        <f t="shared" ref="BK261:BK266" si="9">ROUND(I261*H261,2)</f>
        <v>0</v>
      </c>
      <c r="BL261" s="18" t="s">
        <v>132</v>
      </c>
      <c r="BM261" s="180" t="s">
        <v>412</v>
      </c>
    </row>
    <row r="262" spans="1:65" s="2" customFormat="1" ht="16.5" customHeight="1">
      <c r="A262" s="35"/>
      <c r="B262" s="36"/>
      <c r="C262" s="210" t="s">
        <v>413</v>
      </c>
      <c r="D262" s="210" t="s">
        <v>234</v>
      </c>
      <c r="E262" s="211" t="s">
        <v>414</v>
      </c>
      <c r="F262" s="212" t="s">
        <v>415</v>
      </c>
      <c r="G262" s="213" t="s">
        <v>271</v>
      </c>
      <c r="H262" s="214">
        <v>8</v>
      </c>
      <c r="I262" s="215"/>
      <c r="J262" s="216">
        <f t="shared" si="0"/>
        <v>0</v>
      </c>
      <c r="K262" s="212" t="s">
        <v>19</v>
      </c>
      <c r="L262" s="217"/>
      <c r="M262" s="218" t="s">
        <v>19</v>
      </c>
      <c r="N262" s="219" t="s">
        <v>46</v>
      </c>
      <c r="O262" s="65"/>
      <c r="P262" s="178">
        <f t="shared" si="1"/>
        <v>0</v>
      </c>
      <c r="Q262" s="178">
        <v>3.0999999999999999E-3</v>
      </c>
      <c r="R262" s="178">
        <f t="shared" si="2"/>
        <v>2.4799999999999999E-2</v>
      </c>
      <c r="S262" s="178">
        <v>0</v>
      </c>
      <c r="T262" s="179">
        <f t="shared" si="3"/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0" t="s">
        <v>180</v>
      </c>
      <c r="AT262" s="180" t="s">
        <v>234</v>
      </c>
      <c r="AU262" s="180" t="s">
        <v>82</v>
      </c>
      <c r="AY262" s="18" t="s">
        <v>125</v>
      </c>
      <c r="BE262" s="181">
        <f t="shared" si="4"/>
        <v>0</v>
      </c>
      <c r="BF262" s="181">
        <f t="shared" si="5"/>
        <v>0</v>
      </c>
      <c r="BG262" s="181">
        <f t="shared" si="6"/>
        <v>0</v>
      </c>
      <c r="BH262" s="181">
        <f t="shared" si="7"/>
        <v>0</v>
      </c>
      <c r="BI262" s="181">
        <f t="shared" si="8"/>
        <v>0</v>
      </c>
      <c r="BJ262" s="18" t="s">
        <v>80</v>
      </c>
      <c r="BK262" s="181">
        <f t="shared" si="9"/>
        <v>0</v>
      </c>
      <c r="BL262" s="18" t="s">
        <v>132</v>
      </c>
      <c r="BM262" s="180" t="s">
        <v>416</v>
      </c>
    </row>
    <row r="263" spans="1:65" s="2" customFormat="1" ht="16.5" customHeight="1">
      <c r="A263" s="35"/>
      <c r="B263" s="36"/>
      <c r="C263" s="210" t="s">
        <v>417</v>
      </c>
      <c r="D263" s="210" t="s">
        <v>234</v>
      </c>
      <c r="E263" s="211" t="s">
        <v>418</v>
      </c>
      <c r="F263" s="212" t="s">
        <v>419</v>
      </c>
      <c r="G263" s="213" t="s">
        <v>271</v>
      </c>
      <c r="H263" s="214">
        <v>2</v>
      </c>
      <c r="I263" s="215"/>
      <c r="J263" s="216">
        <f t="shared" si="0"/>
        <v>0</v>
      </c>
      <c r="K263" s="212" t="s">
        <v>19</v>
      </c>
      <c r="L263" s="217"/>
      <c r="M263" s="218" t="s">
        <v>19</v>
      </c>
      <c r="N263" s="219" t="s">
        <v>46</v>
      </c>
      <c r="O263" s="65"/>
      <c r="P263" s="178">
        <f t="shared" si="1"/>
        <v>0</v>
      </c>
      <c r="Q263" s="178">
        <v>5.0000000000000001E-4</v>
      </c>
      <c r="R263" s="178">
        <f t="shared" si="2"/>
        <v>1E-3</v>
      </c>
      <c r="S263" s="178">
        <v>0</v>
      </c>
      <c r="T263" s="179">
        <f t="shared" si="3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0" t="s">
        <v>180</v>
      </c>
      <c r="AT263" s="180" t="s">
        <v>234</v>
      </c>
      <c r="AU263" s="180" t="s">
        <v>82</v>
      </c>
      <c r="AY263" s="18" t="s">
        <v>125</v>
      </c>
      <c r="BE263" s="181">
        <f t="shared" si="4"/>
        <v>0</v>
      </c>
      <c r="BF263" s="181">
        <f t="shared" si="5"/>
        <v>0</v>
      </c>
      <c r="BG263" s="181">
        <f t="shared" si="6"/>
        <v>0</v>
      </c>
      <c r="BH263" s="181">
        <f t="shared" si="7"/>
        <v>0</v>
      </c>
      <c r="BI263" s="181">
        <f t="shared" si="8"/>
        <v>0</v>
      </c>
      <c r="BJ263" s="18" t="s">
        <v>80</v>
      </c>
      <c r="BK263" s="181">
        <f t="shared" si="9"/>
        <v>0</v>
      </c>
      <c r="BL263" s="18" t="s">
        <v>132</v>
      </c>
      <c r="BM263" s="180" t="s">
        <v>420</v>
      </c>
    </row>
    <row r="264" spans="1:65" s="2" customFormat="1" ht="16.5" customHeight="1">
      <c r="A264" s="35"/>
      <c r="B264" s="36"/>
      <c r="C264" s="210" t="s">
        <v>421</v>
      </c>
      <c r="D264" s="210" t="s">
        <v>234</v>
      </c>
      <c r="E264" s="211" t="s">
        <v>422</v>
      </c>
      <c r="F264" s="212" t="s">
        <v>423</v>
      </c>
      <c r="G264" s="213" t="s">
        <v>271</v>
      </c>
      <c r="H264" s="214">
        <v>2</v>
      </c>
      <c r="I264" s="215"/>
      <c r="J264" s="216">
        <f t="shared" si="0"/>
        <v>0</v>
      </c>
      <c r="K264" s="212" t="s">
        <v>19</v>
      </c>
      <c r="L264" s="217"/>
      <c r="M264" s="218" t="s">
        <v>19</v>
      </c>
      <c r="N264" s="219" t="s">
        <v>46</v>
      </c>
      <c r="O264" s="65"/>
      <c r="P264" s="178">
        <f t="shared" si="1"/>
        <v>0</v>
      </c>
      <c r="Q264" s="178">
        <v>2.2000000000000001E-3</v>
      </c>
      <c r="R264" s="178">
        <f t="shared" si="2"/>
        <v>4.4000000000000003E-3</v>
      </c>
      <c r="S264" s="178">
        <v>0</v>
      </c>
      <c r="T264" s="179">
        <f t="shared" si="3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0" t="s">
        <v>180</v>
      </c>
      <c r="AT264" s="180" t="s">
        <v>234</v>
      </c>
      <c r="AU264" s="180" t="s">
        <v>82</v>
      </c>
      <c r="AY264" s="18" t="s">
        <v>125</v>
      </c>
      <c r="BE264" s="181">
        <f t="shared" si="4"/>
        <v>0</v>
      </c>
      <c r="BF264" s="181">
        <f t="shared" si="5"/>
        <v>0</v>
      </c>
      <c r="BG264" s="181">
        <f t="shared" si="6"/>
        <v>0</v>
      </c>
      <c r="BH264" s="181">
        <f t="shared" si="7"/>
        <v>0</v>
      </c>
      <c r="BI264" s="181">
        <f t="shared" si="8"/>
        <v>0</v>
      </c>
      <c r="BJ264" s="18" t="s">
        <v>80</v>
      </c>
      <c r="BK264" s="181">
        <f t="shared" si="9"/>
        <v>0</v>
      </c>
      <c r="BL264" s="18" t="s">
        <v>132</v>
      </c>
      <c r="BM264" s="180" t="s">
        <v>424</v>
      </c>
    </row>
    <row r="265" spans="1:65" s="2" customFormat="1" ht="16.5" customHeight="1">
      <c r="A265" s="35"/>
      <c r="B265" s="36"/>
      <c r="C265" s="210" t="s">
        <v>425</v>
      </c>
      <c r="D265" s="210" t="s">
        <v>234</v>
      </c>
      <c r="E265" s="211" t="s">
        <v>426</v>
      </c>
      <c r="F265" s="212" t="s">
        <v>427</v>
      </c>
      <c r="G265" s="213" t="s">
        <v>428</v>
      </c>
      <c r="H265" s="214">
        <v>2</v>
      </c>
      <c r="I265" s="215"/>
      <c r="J265" s="216">
        <f t="shared" si="0"/>
        <v>0</v>
      </c>
      <c r="K265" s="212" t="s">
        <v>19</v>
      </c>
      <c r="L265" s="217"/>
      <c r="M265" s="218" t="s">
        <v>19</v>
      </c>
      <c r="N265" s="219" t="s">
        <v>46</v>
      </c>
      <c r="O265" s="65"/>
      <c r="P265" s="178">
        <f t="shared" si="1"/>
        <v>0</v>
      </c>
      <c r="Q265" s="178">
        <v>1.2999999999999999E-3</v>
      </c>
      <c r="R265" s="178">
        <f t="shared" si="2"/>
        <v>2.5999999999999999E-3</v>
      </c>
      <c r="S265" s="178">
        <v>0</v>
      </c>
      <c r="T265" s="179">
        <f t="shared" si="3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0" t="s">
        <v>180</v>
      </c>
      <c r="AT265" s="180" t="s">
        <v>234</v>
      </c>
      <c r="AU265" s="180" t="s">
        <v>82</v>
      </c>
      <c r="AY265" s="18" t="s">
        <v>125</v>
      </c>
      <c r="BE265" s="181">
        <f t="shared" si="4"/>
        <v>0</v>
      </c>
      <c r="BF265" s="181">
        <f t="shared" si="5"/>
        <v>0</v>
      </c>
      <c r="BG265" s="181">
        <f t="shared" si="6"/>
        <v>0</v>
      </c>
      <c r="BH265" s="181">
        <f t="shared" si="7"/>
        <v>0</v>
      </c>
      <c r="BI265" s="181">
        <f t="shared" si="8"/>
        <v>0</v>
      </c>
      <c r="BJ265" s="18" t="s">
        <v>80</v>
      </c>
      <c r="BK265" s="181">
        <f t="shared" si="9"/>
        <v>0</v>
      </c>
      <c r="BL265" s="18" t="s">
        <v>132</v>
      </c>
      <c r="BM265" s="180" t="s">
        <v>429</v>
      </c>
    </row>
    <row r="266" spans="1:65" s="2" customFormat="1" ht="37.9" customHeight="1">
      <c r="A266" s="35"/>
      <c r="B266" s="36"/>
      <c r="C266" s="169" t="s">
        <v>430</v>
      </c>
      <c r="D266" s="169" t="s">
        <v>127</v>
      </c>
      <c r="E266" s="170" t="s">
        <v>431</v>
      </c>
      <c r="F266" s="171" t="s">
        <v>432</v>
      </c>
      <c r="G266" s="172" t="s">
        <v>147</v>
      </c>
      <c r="H266" s="173">
        <v>3.6</v>
      </c>
      <c r="I266" s="174"/>
      <c r="J266" s="175">
        <f t="shared" si="0"/>
        <v>0</v>
      </c>
      <c r="K266" s="171" t="s">
        <v>131</v>
      </c>
      <c r="L266" s="40"/>
      <c r="M266" s="176" t="s">
        <v>19</v>
      </c>
      <c r="N266" s="177" t="s">
        <v>46</v>
      </c>
      <c r="O266" s="65"/>
      <c r="P266" s="178">
        <f t="shared" si="1"/>
        <v>0</v>
      </c>
      <c r="Q266" s="178">
        <v>0</v>
      </c>
      <c r="R266" s="178">
        <f t="shared" si="2"/>
        <v>0</v>
      </c>
      <c r="S266" s="178">
        <v>0</v>
      </c>
      <c r="T266" s="179">
        <f t="shared" si="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80" t="s">
        <v>132</v>
      </c>
      <c r="AT266" s="180" t="s">
        <v>127</v>
      </c>
      <c r="AU266" s="180" t="s">
        <v>82</v>
      </c>
      <c r="AY266" s="18" t="s">
        <v>125</v>
      </c>
      <c r="BE266" s="181">
        <f t="shared" si="4"/>
        <v>0</v>
      </c>
      <c r="BF266" s="181">
        <f t="shared" si="5"/>
        <v>0</v>
      </c>
      <c r="BG266" s="181">
        <f t="shared" si="6"/>
        <v>0</v>
      </c>
      <c r="BH266" s="181">
        <f t="shared" si="7"/>
        <v>0</v>
      </c>
      <c r="BI266" s="181">
        <f t="shared" si="8"/>
        <v>0</v>
      </c>
      <c r="BJ266" s="18" t="s">
        <v>80</v>
      </c>
      <c r="BK266" s="181">
        <f t="shared" si="9"/>
        <v>0</v>
      </c>
      <c r="BL266" s="18" t="s">
        <v>132</v>
      </c>
      <c r="BM266" s="180" t="s">
        <v>433</v>
      </c>
    </row>
    <row r="267" spans="1:65" s="2" customFormat="1" ht="11.25">
      <c r="A267" s="35"/>
      <c r="B267" s="36"/>
      <c r="C267" s="37"/>
      <c r="D267" s="182" t="s">
        <v>134</v>
      </c>
      <c r="E267" s="37"/>
      <c r="F267" s="183" t="s">
        <v>434</v>
      </c>
      <c r="G267" s="37"/>
      <c r="H267" s="37"/>
      <c r="I267" s="184"/>
      <c r="J267" s="37"/>
      <c r="K267" s="37"/>
      <c r="L267" s="40"/>
      <c r="M267" s="185"/>
      <c r="N267" s="186"/>
      <c r="O267" s="65"/>
      <c r="P267" s="65"/>
      <c r="Q267" s="65"/>
      <c r="R267" s="65"/>
      <c r="S267" s="65"/>
      <c r="T267" s="66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8" t="s">
        <v>134</v>
      </c>
      <c r="AU267" s="18" t="s">
        <v>82</v>
      </c>
    </row>
    <row r="268" spans="1:65" s="13" customFormat="1" ht="11.25">
      <c r="B268" s="187"/>
      <c r="C268" s="188"/>
      <c r="D268" s="189" t="s">
        <v>136</v>
      </c>
      <c r="E268" s="190" t="s">
        <v>19</v>
      </c>
      <c r="F268" s="191" t="s">
        <v>435</v>
      </c>
      <c r="G268" s="188"/>
      <c r="H268" s="192">
        <v>3.6</v>
      </c>
      <c r="I268" s="193"/>
      <c r="J268" s="188"/>
      <c r="K268" s="188"/>
      <c r="L268" s="194"/>
      <c r="M268" s="195"/>
      <c r="N268" s="196"/>
      <c r="O268" s="196"/>
      <c r="P268" s="196"/>
      <c r="Q268" s="196"/>
      <c r="R268" s="196"/>
      <c r="S268" s="196"/>
      <c r="T268" s="197"/>
      <c r="AT268" s="198" t="s">
        <v>136</v>
      </c>
      <c r="AU268" s="198" t="s">
        <v>82</v>
      </c>
      <c r="AV268" s="13" t="s">
        <v>82</v>
      </c>
      <c r="AW268" s="13" t="s">
        <v>35</v>
      </c>
      <c r="AX268" s="13" t="s">
        <v>80</v>
      </c>
      <c r="AY268" s="198" t="s">
        <v>125</v>
      </c>
    </row>
    <row r="269" spans="1:65" s="2" customFormat="1" ht="44.25" customHeight="1">
      <c r="A269" s="35"/>
      <c r="B269" s="36"/>
      <c r="C269" s="210" t="s">
        <v>436</v>
      </c>
      <c r="D269" s="210" t="s">
        <v>234</v>
      </c>
      <c r="E269" s="211" t="s">
        <v>437</v>
      </c>
      <c r="F269" s="212" t="s">
        <v>438</v>
      </c>
      <c r="G269" s="213" t="s">
        <v>271</v>
      </c>
      <c r="H269" s="214">
        <v>2</v>
      </c>
      <c r="I269" s="215"/>
      <c r="J269" s="216">
        <f>ROUND(I269*H269,2)</f>
        <v>0</v>
      </c>
      <c r="K269" s="212" t="s">
        <v>131</v>
      </c>
      <c r="L269" s="217"/>
      <c r="M269" s="218" t="s">
        <v>19</v>
      </c>
      <c r="N269" s="219" t="s">
        <v>46</v>
      </c>
      <c r="O269" s="65"/>
      <c r="P269" s="178">
        <f>O269*H269</f>
        <v>0</v>
      </c>
      <c r="Q269" s="178">
        <v>1.9099999999999999E-2</v>
      </c>
      <c r="R269" s="178">
        <f>Q269*H269</f>
        <v>3.8199999999999998E-2</v>
      </c>
      <c r="S269" s="178">
        <v>0</v>
      </c>
      <c r="T269" s="179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0" t="s">
        <v>180</v>
      </c>
      <c r="AT269" s="180" t="s">
        <v>234</v>
      </c>
      <c r="AU269" s="180" t="s">
        <v>82</v>
      </c>
      <c r="AY269" s="18" t="s">
        <v>125</v>
      </c>
      <c r="BE269" s="181">
        <f>IF(N269="základní",J269,0)</f>
        <v>0</v>
      </c>
      <c r="BF269" s="181">
        <f>IF(N269="snížená",J269,0)</f>
        <v>0</v>
      </c>
      <c r="BG269" s="181">
        <f>IF(N269="zákl. přenesená",J269,0)</f>
        <v>0</v>
      </c>
      <c r="BH269" s="181">
        <f>IF(N269="sníž. přenesená",J269,0)</f>
        <v>0</v>
      </c>
      <c r="BI269" s="181">
        <f>IF(N269="nulová",J269,0)</f>
        <v>0</v>
      </c>
      <c r="BJ269" s="18" t="s">
        <v>80</v>
      </c>
      <c r="BK269" s="181">
        <f>ROUND(I269*H269,2)</f>
        <v>0</v>
      </c>
      <c r="BL269" s="18" t="s">
        <v>132</v>
      </c>
      <c r="BM269" s="180" t="s">
        <v>439</v>
      </c>
    </row>
    <row r="270" spans="1:65" s="2" customFormat="1" ht="37.9" customHeight="1">
      <c r="A270" s="35"/>
      <c r="B270" s="36"/>
      <c r="C270" s="169" t="s">
        <v>440</v>
      </c>
      <c r="D270" s="169" t="s">
        <v>127</v>
      </c>
      <c r="E270" s="170" t="s">
        <v>441</v>
      </c>
      <c r="F270" s="171" t="s">
        <v>442</v>
      </c>
      <c r="G270" s="172" t="s">
        <v>147</v>
      </c>
      <c r="H270" s="173">
        <v>31.785</v>
      </c>
      <c r="I270" s="174"/>
      <c r="J270" s="175">
        <f>ROUND(I270*H270,2)</f>
        <v>0</v>
      </c>
      <c r="K270" s="171" t="s">
        <v>131</v>
      </c>
      <c r="L270" s="40"/>
      <c r="M270" s="176" t="s">
        <v>19</v>
      </c>
      <c r="N270" s="177" t="s">
        <v>46</v>
      </c>
      <c r="O270" s="65"/>
      <c r="P270" s="178">
        <f>O270*H270</f>
        <v>0</v>
      </c>
      <c r="Q270" s="178">
        <v>0</v>
      </c>
      <c r="R270" s="178">
        <f>Q270*H270</f>
        <v>0</v>
      </c>
      <c r="S270" s="178">
        <v>0</v>
      </c>
      <c r="T270" s="179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0" t="s">
        <v>132</v>
      </c>
      <c r="AT270" s="180" t="s">
        <v>127</v>
      </c>
      <c r="AU270" s="180" t="s">
        <v>82</v>
      </c>
      <c r="AY270" s="18" t="s">
        <v>125</v>
      </c>
      <c r="BE270" s="181">
        <f>IF(N270="základní",J270,0)</f>
        <v>0</v>
      </c>
      <c r="BF270" s="181">
        <f>IF(N270="snížená",J270,0)</f>
        <v>0</v>
      </c>
      <c r="BG270" s="181">
        <f>IF(N270="zákl. přenesená",J270,0)</f>
        <v>0</v>
      </c>
      <c r="BH270" s="181">
        <f>IF(N270="sníž. přenesená",J270,0)</f>
        <v>0</v>
      </c>
      <c r="BI270" s="181">
        <f>IF(N270="nulová",J270,0)</f>
        <v>0</v>
      </c>
      <c r="BJ270" s="18" t="s">
        <v>80</v>
      </c>
      <c r="BK270" s="181">
        <f>ROUND(I270*H270,2)</f>
        <v>0</v>
      </c>
      <c r="BL270" s="18" t="s">
        <v>132</v>
      </c>
      <c r="BM270" s="180" t="s">
        <v>443</v>
      </c>
    </row>
    <row r="271" spans="1:65" s="2" customFormat="1" ht="11.25">
      <c r="A271" s="35"/>
      <c r="B271" s="36"/>
      <c r="C271" s="37"/>
      <c r="D271" s="182" t="s">
        <v>134</v>
      </c>
      <c r="E271" s="37"/>
      <c r="F271" s="183" t="s">
        <v>444</v>
      </c>
      <c r="G271" s="37"/>
      <c r="H271" s="37"/>
      <c r="I271" s="184"/>
      <c r="J271" s="37"/>
      <c r="K271" s="37"/>
      <c r="L271" s="40"/>
      <c r="M271" s="185"/>
      <c r="N271" s="186"/>
      <c r="O271" s="65"/>
      <c r="P271" s="65"/>
      <c r="Q271" s="65"/>
      <c r="R271" s="65"/>
      <c r="S271" s="65"/>
      <c r="T271" s="66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8" t="s">
        <v>134</v>
      </c>
      <c r="AU271" s="18" t="s">
        <v>82</v>
      </c>
    </row>
    <row r="272" spans="1:65" s="13" customFormat="1" ht="11.25">
      <c r="B272" s="187"/>
      <c r="C272" s="188"/>
      <c r="D272" s="189" t="s">
        <v>136</v>
      </c>
      <c r="E272" s="190" t="s">
        <v>19</v>
      </c>
      <c r="F272" s="191" t="s">
        <v>445</v>
      </c>
      <c r="G272" s="188"/>
      <c r="H272" s="192">
        <v>7.06</v>
      </c>
      <c r="I272" s="193"/>
      <c r="J272" s="188"/>
      <c r="K272" s="188"/>
      <c r="L272" s="194"/>
      <c r="M272" s="195"/>
      <c r="N272" s="196"/>
      <c r="O272" s="196"/>
      <c r="P272" s="196"/>
      <c r="Q272" s="196"/>
      <c r="R272" s="196"/>
      <c r="S272" s="196"/>
      <c r="T272" s="197"/>
      <c r="AT272" s="198" t="s">
        <v>136</v>
      </c>
      <c r="AU272" s="198" t="s">
        <v>82</v>
      </c>
      <c r="AV272" s="13" t="s">
        <v>82</v>
      </c>
      <c r="AW272" s="13" t="s">
        <v>35</v>
      </c>
      <c r="AX272" s="13" t="s">
        <v>75</v>
      </c>
      <c r="AY272" s="198" t="s">
        <v>125</v>
      </c>
    </row>
    <row r="273" spans="1:65" s="13" customFormat="1" ht="11.25">
      <c r="B273" s="187"/>
      <c r="C273" s="188"/>
      <c r="D273" s="189" t="s">
        <v>136</v>
      </c>
      <c r="E273" s="190" t="s">
        <v>19</v>
      </c>
      <c r="F273" s="191" t="s">
        <v>446</v>
      </c>
      <c r="G273" s="188"/>
      <c r="H273" s="192">
        <v>2.12</v>
      </c>
      <c r="I273" s="193"/>
      <c r="J273" s="188"/>
      <c r="K273" s="188"/>
      <c r="L273" s="194"/>
      <c r="M273" s="195"/>
      <c r="N273" s="196"/>
      <c r="O273" s="196"/>
      <c r="P273" s="196"/>
      <c r="Q273" s="196"/>
      <c r="R273" s="196"/>
      <c r="S273" s="196"/>
      <c r="T273" s="197"/>
      <c r="AT273" s="198" t="s">
        <v>136</v>
      </c>
      <c r="AU273" s="198" t="s">
        <v>82</v>
      </c>
      <c r="AV273" s="13" t="s">
        <v>82</v>
      </c>
      <c r="AW273" s="13" t="s">
        <v>35</v>
      </c>
      <c r="AX273" s="13" t="s">
        <v>75</v>
      </c>
      <c r="AY273" s="198" t="s">
        <v>125</v>
      </c>
    </row>
    <row r="274" spans="1:65" s="13" customFormat="1" ht="11.25">
      <c r="B274" s="187"/>
      <c r="C274" s="188"/>
      <c r="D274" s="189" t="s">
        <v>136</v>
      </c>
      <c r="E274" s="190" t="s">
        <v>19</v>
      </c>
      <c r="F274" s="191" t="s">
        <v>447</v>
      </c>
      <c r="G274" s="188"/>
      <c r="H274" s="192">
        <v>2.0499999999999998</v>
      </c>
      <c r="I274" s="193"/>
      <c r="J274" s="188"/>
      <c r="K274" s="188"/>
      <c r="L274" s="194"/>
      <c r="M274" s="195"/>
      <c r="N274" s="196"/>
      <c r="O274" s="196"/>
      <c r="P274" s="196"/>
      <c r="Q274" s="196"/>
      <c r="R274" s="196"/>
      <c r="S274" s="196"/>
      <c r="T274" s="197"/>
      <c r="AT274" s="198" t="s">
        <v>136</v>
      </c>
      <c r="AU274" s="198" t="s">
        <v>82</v>
      </c>
      <c r="AV274" s="13" t="s">
        <v>82</v>
      </c>
      <c r="AW274" s="13" t="s">
        <v>35</v>
      </c>
      <c r="AX274" s="13" t="s">
        <v>75</v>
      </c>
      <c r="AY274" s="198" t="s">
        <v>125</v>
      </c>
    </row>
    <row r="275" spans="1:65" s="13" customFormat="1" ht="11.25">
      <c r="B275" s="187"/>
      <c r="C275" s="188"/>
      <c r="D275" s="189" t="s">
        <v>136</v>
      </c>
      <c r="E275" s="190" t="s">
        <v>19</v>
      </c>
      <c r="F275" s="191" t="s">
        <v>448</v>
      </c>
      <c r="G275" s="188"/>
      <c r="H275" s="192">
        <v>12.66</v>
      </c>
      <c r="I275" s="193"/>
      <c r="J275" s="188"/>
      <c r="K275" s="188"/>
      <c r="L275" s="194"/>
      <c r="M275" s="195"/>
      <c r="N275" s="196"/>
      <c r="O275" s="196"/>
      <c r="P275" s="196"/>
      <c r="Q275" s="196"/>
      <c r="R275" s="196"/>
      <c r="S275" s="196"/>
      <c r="T275" s="197"/>
      <c r="AT275" s="198" t="s">
        <v>136</v>
      </c>
      <c r="AU275" s="198" t="s">
        <v>82</v>
      </c>
      <c r="AV275" s="13" t="s">
        <v>82</v>
      </c>
      <c r="AW275" s="13" t="s">
        <v>35</v>
      </c>
      <c r="AX275" s="13" t="s">
        <v>75</v>
      </c>
      <c r="AY275" s="198" t="s">
        <v>125</v>
      </c>
    </row>
    <row r="276" spans="1:65" s="13" customFormat="1" ht="11.25">
      <c r="B276" s="187"/>
      <c r="C276" s="188"/>
      <c r="D276" s="189" t="s">
        <v>136</v>
      </c>
      <c r="E276" s="190" t="s">
        <v>19</v>
      </c>
      <c r="F276" s="191" t="s">
        <v>449</v>
      </c>
      <c r="G276" s="188"/>
      <c r="H276" s="192">
        <v>1.345</v>
      </c>
      <c r="I276" s="193"/>
      <c r="J276" s="188"/>
      <c r="K276" s="188"/>
      <c r="L276" s="194"/>
      <c r="M276" s="195"/>
      <c r="N276" s="196"/>
      <c r="O276" s="196"/>
      <c r="P276" s="196"/>
      <c r="Q276" s="196"/>
      <c r="R276" s="196"/>
      <c r="S276" s="196"/>
      <c r="T276" s="197"/>
      <c r="AT276" s="198" t="s">
        <v>136</v>
      </c>
      <c r="AU276" s="198" t="s">
        <v>82</v>
      </c>
      <c r="AV276" s="13" t="s">
        <v>82</v>
      </c>
      <c r="AW276" s="13" t="s">
        <v>35</v>
      </c>
      <c r="AX276" s="13" t="s">
        <v>75</v>
      </c>
      <c r="AY276" s="198" t="s">
        <v>125</v>
      </c>
    </row>
    <row r="277" spans="1:65" s="13" customFormat="1" ht="11.25">
      <c r="B277" s="187"/>
      <c r="C277" s="188"/>
      <c r="D277" s="189" t="s">
        <v>136</v>
      </c>
      <c r="E277" s="190" t="s">
        <v>19</v>
      </c>
      <c r="F277" s="191" t="s">
        <v>450</v>
      </c>
      <c r="G277" s="188"/>
      <c r="H277" s="192">
        <v>2.6</v>
      </c>
      <c r="I277" s="193"/>
      <c r="J277" s="188"/>
      <c r="K277" s="188"/>
      <c r="L277" s="194"/>
      <c r="M277" s="195"/>
      <c r="N277" s="196"/>
      <c r="O277" s="196"/>
      <c r="P277" s="196"/>
      <c r="Q277" s="196"/>
      <c r="R277" s="196"/>
      <c r="S277" s="196"/>
      <c r="T277" s="197"/>
      <c r="AT277" s="198" t="s">
        <v>136</v>
      </c>
      <c r="AU277" s="198" t="s">
        <v>82</v>
      </c>
      <c r="AV277" s="13" t="s">
        <v>82</v>
      </c>
      <c r="AW277" s="13" t="s">
        <v>35</v>
      </c>
      <c r="AX277" s="13" t="s">
        <v>75</v>
      </c>
      <c r="AY277" s="198" t="s">
        <v>125</v>
      </c>
    </row>
    <row r="278" spans="1:65" s="13" customFormat="1" ht="11.25">
      <c r="B278" s="187"/>
      <c r="C278" s="188"/>
      <c r="D278" s="189" t="s">
        <v>136</v>
      </c>
      <c r="E278" s="190" t="s">
        <v>19</v>
      </c>
      <c r="F278" s="191" t="s">
        <v>451</v>
      </c>
      <c r="G278" s="188"/>
      <c r="H278" s="192">
        <v>2.7</v>
      </c>
      <c r="I278" s="193"/>
      <c r="J278" s="188"/>
      <c r="K278" s="188"/>
      <c r="L278" s="194"/>
      <c r="M278" s="195"/>
      <c r="N278" s="196"/>
      <c r="O278" s="196"/>
      <c r="P278" s="196"/>
      <c r="Q278" s="196"/>
      <c r="R278" s="196"/>
      <c r="S278" s="196"/>
      <c r="T278" s="197"/>
      <c r="AT278" s="198" t="s">
        <v>136</v>
      </c>
      <c r="AU278" s="198" t="s">
        <v>82</v>
      </c>
      <c r="AV278" s="13" t="s">
        <v>82</v>
      </c>
      <c r="AW278" s="13" t="s">
        <v>35</v>
      </c>
      <c r="AX278" s="13" t="s">
        <v>75</v>
      </c>
      <c r="AY278" s="198" t="s">
        <v>125</v>
      </c>
    </row>
    <row r="279" spans="1:65" s="13" customFormat="1" ht="11.25">
      <c r="B279" s="187"/>
      <c r="C279" s="188"/>
      <c r="D279" s="189" t="s">
        <v>136</v>
      </c>
      <c r="E279" s="190" t="s">
        <v>19</v>
      </c>
      <c r="F279" s="191" t="s">
        <v>452</v>
      </c>
      <c r="G279" s="188"/>
      <c r="H279" s="192">
        <v>1.25</v>
      </c>
      <c r="I279" s="193"/>
      <c r="J279" s="188"/>
      <c r="K279" s="188"/>
      <c r="L279" s="194"/>
      <c r="M279" s="195"/>
      <c r="N279" s="196"/>
      <c r="O279" s="196"/>
      <c r="P279" s="196"/>
      <c r="Q279" s="196"/>
      <c r="R279" s="196"/>
      <c r="S279" s="196"/>
      <c r="T279" s="197"/>
      <c r="AT279" s="198" t="s">
        <v>136</v>
      </c>
      <c r="AU279" s="198" t="s">
        <v>82</v>
      </c>
      <c r="AV279" s="13" t="s">
        <v>82</v>
      </c>
      <c r="AW279" s="13" t="s">
        <v>35</v>
      </c>
      <c r="AX279" s="13" t="s">
        <v>75</v>
      </c>
      <c r="AY279" s="198" t="s">
        <v>125</v>
      </c>
    </row>
    <row r="280" spans="1:65" s="14" customFormat="1" ht="11.25">
      <c r="B280" s="199"/>
      <c r="C280" s="200"/>
      <c r="D280" s="189" t="s">
        <v>136</v>
      </c>
      <c r="E280" s="201" t="s">
        <v>19</v>
      </c>
      <c r="F280" s="202" t="s">
        <v>139</v>
      </c>
      <c r="G280" s="200"/>
      <c r="H280" s="203">
        <v>31.785</v>
      </c>
      <c r="I280" s="204"/>
      <c r="J280" s="200"/>
      <c r="K280" s="200"/>
      <c r="L280" s="205"/>
      <c r="M280" s="206"/>
      <c r="N280" s="207"/>
      <c r="O280" s="207"/>
      <c r="P280" s="207"/>
      <c r="Q280" s="207"/>
      <c r="R280" s="207"/>
      <c r="S280" s="207"/>
      <c r="T280" s="208"/>
      <c r="AT280" s="209" t="s">
        <v>136</v>
      </c>
      <c r="AU280" s="209" t="s">
        <v>82</v>
      </c>
      <c r="AV280" s="14" t="s">
        <v>132</v>
      </c>
      <c r="AW280" s="14" t="s">
        <v>35</v>
      </c>
      <c r="AX280" s="14" t="s">
        <v>80</v>
      </c>
      <c r="AY280" s="209" t="s">
        <v>125</v>
      </c>
    </row>
    <row r="281" spans="1:65" s="2" customFormat="1" ht="16.5" customHeight="1">
      <c r="A281" s="35"/>
      <c r="B281" s="36"/>
      <c r="C281" s="210" t="s">
        <v>453</v>
      </c>
      <c r="D281" s="210" t="s">
        <v>234</v>
      </c>
      <c r="E281" s="211" t="s">
        <v>395</v>
      </c>
      <c r="F281" s="212" t="s">
        <v>396</v>
      </c>
      <c r="G281" s="213" t="s">
        <v>130</v>
      </c>
      <c r="H281" s="214">
        <v>68.38</v>
      </c>
      <c r="I281" s="215"/>
      <c r="J281" s="216">
        <f>ROUND(I281*H281,2)</f>
        <v>0</v>
      </c>
      <c r="K281" s="212" t="s">
        <v>131</v>
      </c>
      <c r="L281" s="217"/>
      <c r="M281" s="218" t="s">
        <v>19</v>
      </c>
      <c r="N281" s="219" t="s">
        <v>46</v>
      </c>
      <c r="O281" s="65"/>
      <c r="P281" s="178">
        <f>O281*H281</f>
        <v>0</v>
      </c>
      <c r="Q281" s="178">
        <v>6.0000000000000001E-3</v>
      </c>
      <c r="R281" s="178">
        <f>Q281*H281</f>
        <v>0.41027999999999998</v>
      </c>
      <c r="S281" s="178">
        <v>0</v>
      </c>
      <c r="T281" s="179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0" t="s">
        <v>180</v>
      </c>
      <c r="AT281" s="180" t="s">
        <v>234</v>
      </c>
      <c r="AU281" s="180" t="s">
        <v>82</v>
      </c>
      <c r="AY281" s="18" t="s">
        <v>125</v>
      </c>
      <c r="BE281" s="181">
        <f>IF(N281="základní",J281,0)</f>
        <v>0</v>
      </c>
      <c r="BF281" s="181">
        <f>IF(N281="snížená",J281,0)</f>
        <v>0</v>
      </c>
      <c r="BG281" s="181">
        <f>IF(N281="zákl. přenesená",J281,0)</f>
        <v>0</v>
      </c>
      <c r="BH281" s="181">
        <f>IF(N281="sníž. přenesená",J281,0)</f>
        <v>0</v>
      </c>
      <c r="BI281" s="181">
        <f>IF(N281="nulová",J281,0)</f>
        <v>0</v>
      </c>
      <c r="BJ281" s="18" t="s">
        <v>80</v>
      </c>
      <c r="BK281" s="181">
        <f>ROUND(I281*H281,2)</f>
        <v>0</v>
      </c>
      <c r="BL281" s="18" t="s">
        <v>132</v>
      </c>
      <c r="BM281" s="180" t="s">
        <v>454</v>
      </c>
    </row>
    <row r="282" spans="1:65" s="13" customFormat="1" ht="11.25">
      <c r="B282" s="187"/>
      <c r="C282" s="188"/>
      <c r="D282" s="189" t="s">
        <v>136</v>
      </c>
      <c r="E282" s="190" t="s">
        <v>19</v>
      </c>
      <c r="F282" s="191" t="s">
        <v>455</v>
      </c>
      <c r="G282" s="188"/>
      <c r="H282" s="192">
        <v>14.83</v>
      </c>
      <c r="I282" s="193"/>
      <c r="J282" s="188"/>
      <c r="K282" s="188"/>
      <c r="L282" s="194"/>
      <c r="M282" s="195"/>
      <c r="N282" s="196"/>
      <c r="O282" s="196"/>
      <c r="P282" s="196"/>
      <c r="Q282" s="196"/>
      <c r="R282" s="196"/>
      <c r="S282" s="196"/>
      <c r="T282" s="197"/>
      <c r="AT282" s="198" t="s">
        <v>136</v>
      </c>
      <c r="AU282" s="198" t="s">
        <v>82</v>
      </c>
      <c r="AV282" s="13" t="s">
        <v>82</v>
      </c>
      <c r="AW282" s="13" t="s">
        <v>35</v>
      </c>
      <c r="AX282" s="13" t="s">
        <v>75</v>
      </c>
      <c r="AY282" s="198" t="s">
        <v>125</v>
      </c>
    </row>
    <row r="283" spans="1:65" s="13" customFormat="1" ht="11.25">
      <c r="B283" s="187"/>
      <c r="C283" s="188"/>
      <c r="D283" s="189" t="s">
        <v>136</v>
      </c>
      <c r="E283" s="190" t="s">
        <v>19</v>
      </c>
      <c r="F283" s="191" t="s">
        <v>456</v>
      </c>
      <c r="G283" s="188"/>
      <c r="H283" s="192">
        <v>9.43</v>
      </c>
      <c r="I283" s="193"/>
      <c r="J283" s="188"/>
      <c r="K283" s="188"/>
      <c r="L283" s="194"/>
      <c r="M283" s="195"/>
      <c r="N283" s="196"/>
      <c r="O283" s="196"/>
      <c r="P283" s="196"/>
      <c r="Q283" s="196"/>
      <c r="R283" s="196"/>
      <c r="S283" s="196"/>
      <c r="T283" s="197"/>
      <c r="AT283" s="198" t="s">
        <v>136</v>
      </c>
      <c r="AU283" s="198" t="s">
        <v>82</v>
      </c>
      <c r="AV283" s="13" t="s">
        <v>82</v>
      </c>
      <c r="AW283" s="13" t="s">
        <v>35</v>
      </c>
      <c r="AX283" s="13" t="s">
        <v>75</v>
      </c>
      <c r="AY283" s="198" t="s">
        <v>125</v>
      </c>
    </row>
    <row r="284" spans="1:65" s="13" customFormat="1" ht="11.25">
      <c r="B284" s="187"/>
      <c r="C284" s="188"/>
      <c r="D284" s="189" t="s">
        <v>136</v>
      </c>
      <c r="E284" s="190" t="s">
        <v>19</v>
      </c>
      <c r="F284" s="191" t="s">
        <v>457</v>
      </c>
      <c r="G284" s="188"/>
      <c r="H284" s="192">
        <v>26.59</v>
      </c>
      <c r="I284" s="193"/>
      <c r="J284" s="188"/>
      <c r="K284" s="188"/>
      <c r="L284" s="194"/>
      <c r="M284" s="195"/>
      <c r="N284" s="196"/>
      <c r="O284" s="196"/>
      <c r="P284" s="196"/>
      <c r="Q284" s="196"/>
      <c r="R284" s="196"/>
      <c r="S284" s="196"/>
      <c r="T284" s="197"/>
      <c r="AT284" s="198" t="s">
        <v>136</v>
      </c>
      <c r="AU284" s="198" t="s">
        <v>82</v>
      </c>
      <c r="AV284" s="13" t="s">
        <v>82</v>
      </c>
      <c r="AW284" s="13" t="s">
        <v>35</v>
      </c>
      <c r="AX284" s="13" t="s">
        <v>75</v>
      </c>
      <c r="AY284" s="198" t="s">
        <v>125</v>
      </c>
    </row>
    <row r="285" spans="1:65" s="13" customFormat="1" ht="11.25">
      <c r="B285" s="187"/>
      <c r="C285" s="188"/>
      <c r="D285" s="189" t="s">
        <v>136</v>
      </c>
      <c r="E285" s="190" t="s">
        <v>19</v>
      </c>
      <c r="F285" s="191" t="s">
        <v>458</v>
      </c>
      <c r="G285" s="188"/>
      <c r="H285" s="192">
        <v>17.53</v>
      </c>
      <c r="I285" s="193"/>
      <c r="J285" s="188"/>
      <c r="K285" s="188"/>
      <c r="L285" s="194"/>
      <c r="M285" s="195"/>
      <c r="N285" s="196"/>
      <c r="O285" s="196"/>
      <c r="P285" s="196"/>
      <c r="Q285" s="196"/>
      <c r="R285" s="196"/>
      <c r="S285" s="196"/>
      <c r="T285" s="197"/>
      <c r="AT285" s="198" t="s">
        <v>136</v>
      </c>
      <c r="AU285" s="198" t="s">
        <v>82</v>
      </c>
      <c r="AV285" s="13" t="s">
        <v>82</v>
      </c>
      <c r="AW285" s="13" t="s">
        <v>35</v>
      </c>
      <c r="AX285" s="13" t="s">
        <v>75</v>
      </c>
      <c r="AY285" s="198" t="s">
        <v>125</v>
      </c>
    </row>
    <row r="286" spans="1:65" s="14" customFormat="1" ht="11.25">
      <c r="B286" s="199"/>
      <c r="C286" s="200"/>
      <c r="D286" s="189" t="s">
        <v>136</v>
      </c>
      <c r="E286" s="201" t="s">
        <v>19</v>
      </c>
      <c r="F286" s="202" t="s">
        <v>139</v>
      </c>
      <c r="G286" s="200"/>
      <c r="H286" s="203">
        <v>68.38</v>
      </c>
      <c r="I286" s="204"/>
      <c r="J286" s="200"/>
      <c r="K286" s="200"/>
      <c r="L286" s="205"/>
      <c r="M286" s="206"/>
      <c r="N286" s="207"/>
      <c r="O286" s="207"/>
      <c r="P286" s="207"/>
      <c r="Q286" s="207"/>
      <c r="R286" s="207"/>
      <c r="S286" s="207"/>
      <c r="T286" s="208"/>
      <c r="AT286" s="209" t="s">
        <v>136</v>
      </c>
      <c r="AU286" s="209" t="s">
        <v>82</v>
      </c>
      <c r="AV286" s="14" t="s">
        <v>132</v>
      </c>
      <c r="AW286" s="14" t="s">
        <v>35</v>
      </c>
      <c r="AX286" s="14" t="s">
        <v>80</v>
      </c>
      <c r="AY286" s="209" t="s">
        <v>125</v>
      </c>
    </row>
    <row r="287" spans="1:65" s="2" customFormat="1" ht="24.2" customHeight="1">
      <c r="A287" s="35"/>
      <c r="B287" s="36"/>
      <c r="C287" s="210" t="s">
        <v>459</v>
      </c>
      <c r="D287" s="210" t="s">
        <v>234</v>
      </c>
      <c r="E287" s="211" t="s">
        <v>400</v>
      </c>
      <c r="F287" s="212" t="s">
        <v>401</v>
      </c>
      <c r="G287" s="213" t="s">
        <v>211</v>
      </c>
      <c r="H287" s="214">
        <v>0.94</v>
      </c>
      <c r="I287" s="215"/>
      <c r="J287" s="216">
        <f>ROUND(I287*H287,2)</f>
        <v>0</v>
      </c>
      <c r="K287" s="212" t="s">
        <v>131</v>
      </c>
      <c r="L287" s="217"/>
      <c r="M287" s="218" t="s">
        <v>19</v>
      </c>
      <c r="N287" s="219" t="s">
        <v>46</v>
      </c>
      <c r="O287" s="65"/>
      <c r="P287" s="178">
        <f>O287*H287</f>
        <v>0</v>
      </c>
      <c r="Q287" s="178">
        <v>1</v>
      </c>
      <c r="R287" s="178">
        <f>Q287*H287</f>
        <v>0.94</v>
      </c>
      <c r="S287" s="178">
        <v>0</v>
      </c>
      <c r="T287" s="179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80" t="s">
        <v>180</v>
      </c>
      <c r="AT287" s="180" t="s">
        <v>234</v>
      </c>
      <c r="AU287" s="180" t="s">
        <v>82</v>
      </c>
      <c r="AY287" s="18" t="s">
        <v>125</v>
      </c>
      <c r="BE287" s="181">
        <f>IF(N287="základní",J287,0)</f>
        <v>0</v>
      </c>
      <c r="BF287" s="181">
        <f>IF(N287="snížená",J287,0)</f>
        <v>0</v>
      </c>
      <c r="BG287" s="181">
        <f>IF(N287="zákl. přenesená",J287,0)</f>
        <v>0</v>
      </c>
      <c r="BH287" s="181">
        <f>IF(N287="sníž. přenesená",J287,0)</f>
        <v>0</v>
      </c>
      <c r="BI287" s="181">
        <f>IF(N287="nulová",J287,0)</f>
        <v>0</v>
      </c>
      <c r="BJ287" s="18" t="s">
        <v>80</v>
      </c>
      <c r="BK287" s="181">
        <f>ROUND(I287*H287,2)</f>
        <v>0</v>
      </c>
      <c r="BL287" s="18" t="s">
        <v>132</v>
      </c>
      <c r="BM287" s="180" t="s">
        <v>460</v>
      </c>
    </row>
    <row r="288" spans="1:65" s="13" customFormat="1" ht="11.25">
      <c r="B288" s="187"/>
      <c r="C288" s="188"/>
      <c r="D288" s="189" t="s">
        <v>136</v>
      </c>
      <c r="E288" s="190" t="s">
        <v>19</v>
      </c>
      <c r="F288" s="191" t="s">
        <v>461</v>
      </c>
      <c r="G288" s="188"/>
      <c r="H288" s="192">
        <v>0.16800000000000001</v>
      </c>
      <c r="I288" s="193"/>
      <c r="J288" s="188"/>
      <c r="K288" s="188"/>
      <c r="L288" s="194"/>
      <c r="M288" s="195"/>
      <c r="N288" s="196"/>
      <c r="O288" s="196"/>
      <c r="P288" s="196"/>
      <c r="Q288" s="196"/>
      <c r="R288" s="196"/>
      <c r="S288" s="196"/>
      <c r="T288" s="197"/>
      <c r="AT288" s="198" t="s">
        <v>136</v>
      </c>
      <c r="AU288" s="198" t="s">
        <v>82</v>
      </c>
      <c r="AV288" s="13" t="s">
        <v>82</v>
      </c>
      <c r="AW288" s="13" t="s">
        <v>35</v>
      </c>
      <c r="AX288" s="13" t="s">
        <v>75</v>
      </c>
      <c r="AY288" s="198" t="s">
        <v>125</v>
      </c>
    </row>
    <row r="289" spans="1:65" s="13" customFormat="1" ht="11.25">
      <c r="B289" s="187"/>
      <c r="C289" s="188"/>
      <c r="D289" s="189" t="s">
        <v>136</v>
      </c>
      <c r="E289" s="190" t="s">
        <v>19</v>
      </c>
      <c r="F289" s="191" t="s">
        <v>462</v>
      </c>
      <c r="G289" s="188"/>
      <c r="H289" s="192">
        <v>0.112</v>
      </c>
      <c r="I289" s="193"/>
      <c r="J289" s="188"/>
      <c r="K289" s="188"/>
      <c r="L289" s="194"/>
      <c r="M289" s="195"/>
      <c r="N289" s="196"/>
      <c r="O289" s="196"/>
      <c r="P289" s="196"/>
      <c r="Q289" s="196"/>
      <c r="R289" s="196"/>
      <c r="S289" s="196"/>
      <c r="T289" s="197"/>
      <c r="AT289" s="198" t="s">
        <v>136</v>
      </c>
      <c r="AU289" s="198" t="s">
        <v>82</v>
      </c>
      <c r="AV289" s="13" t="s">
        <v>82</v>
      </c>
      <c r="AW289" s="13" t="s">
        <v>35</v>
      </c>
      <c r="AX289" s="13" t="s">
        <v>75</v>
      </c>
      <c r="AY289" s="198" t="s">
        <v>125</v>
      </c>
    </row>
    <row r="290" spans="1:65" s="13" customFormat="1" ht="33.75">
      <c r="B290" s="187"/>
      <c r="C290" s="188"/>
      <c r="D290" s="189" t="s">
        <v>136</v>
      </c>
      <c r="E290" s="190" t="s">
        <v>19</v>
      </c>
      <c r="F290" s="191" t="s">
        <v>463</v>
      </c>
      <c r="G290" s="188"/>
      <c r="H290" s="192">
        <v>0.42699999999999999</v>
      </c>
      <c r="I290" s="193"/>
      <c r="J290" s="188"/>
      <c r="K290" s="188"/>
      <c r="L290" s="194"/>
      <c r="M290" s="195"/>
      <c r="N290" s="196"/>
      <c r="O290" s="196"/>
      <c r="P290" s="196"/>
      <c r="Q290" s="196"/>
      <c r="R290" s="196"/>
      <c r="S290" s="196"/>
      <c r="T290" s="197"/>
      <c r="AT290" s="198" t="s">
        <v>136</v>
      </c>
      <c r="AU290" s="198" t="s">
        <v>82</v>
      </c>
      <c r="AV290" s="13" t="s">
        <v>82</v>
      </c>
      <c r="AW290" s="13" t="s">
        <v>35</v>
      </c>
      <c r="AX290" s="13" t="s">
        <v>75</v>
      </c>
      <c r="AY290" s="198" t="s">
        <v>125</v>
      </c>
    </row>
    <row r="291" spans="1:65" s="13" customFormat="1" ht="22.5">
      <c r="B291" s="187"/>
      <c r="C291" s="188"/>
      <c r="D291" s="189" t="s">
        <v>136</v>
      </c>
      <c r="E291" s="190" t="s">
        <v>19</v>
      </c>
      <c r="F291" s="191" t="s">
        <v>464</v>
      </c>
      <c r="G291" s="188"/>
      <c r="H291" s="192">
        <v>0.23300000000000001</v>
      </c>
      <c r="I291" s="193"/>
      <c r="J291" s="188"/>
      <c r="K291" s="188"/>
      <c r="L291" s="194"/>
      <c r="M291" s="195"/>
      <c r="N291" s="196"/>
      <c r="O291" s="196"/>
      <c r="P291" s="196"/>
      <c r="Q291" s="196"/>
      <c r="R291" s="196"/>
      <c r="S291" s="196"/>
      <c r="T291" s="197"/>
      <c r="AT291" s="198" t="s">
        <v>136</v>
      </c>
      <c r="AU291" s="198" t="s">
        <v>82</v>
      </c>
      <c r="AV291" s="13" t="s">
        <v>82</v>
      </c>
      <c r="AW291" s="13" t="s">
        <v>35</v>
      </c>
      <c r="AX291" s="13" t="s">
        <v>75</v>
      </c>
      <c r="AY291" s="198" t="s">
        <v>125</v>
      </c>
    </row>
    <row r="292" spans="1:65" s="14" customFormat="1" ht="11.25">
      <c r="B292" s="199"/>
      <c r="C292" s="200"/>
      <c r="D292" s="189" t="s">
        <v>136</v>
      </c>
      <c r="E292" s="201" t="s">
        <v>19</v>
      </c>
      <c r="F292" s="202" t="s">
        <v>139</v>
      </c>
      <c r="G292" s="200"/>
      <c r="H292" s="203">
        <v>0.94</v>
      </c>
      <c r="I292" s="204"/>
      <c r="J292" s="200"/>
      <c r="K292" s="200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136</v>
      </c>
      <c r="AU292" s="209" t="s">
        <v>82</v>
      </c>
      <c r="AV292" s="14" t="s">
        <v>132</v>
      </c>
      <c r="AW292" s="14" t="s">
        <v>35</v>
      </c>
      <c r="AX292" s="14" t="s">
        <v>80</v>
      </c>
      <c r="AY292" s="209" t="s">
        <v>125</v>
      </c>
    </row>
    <row r="293" spans="1:65" s="2" customFormat="1" ht="24.2" customHeight="1">
      <c r="A293" s="35"/>
      <c r="B293" s="36"/>
      <c r="C293" s="210" t="s">
        <v>465</v>
      </c>
      <c r="D293" s="210" t="s">
        <v>234</v>
      </c>
      <c r="E293" s="211" t="s">
        <v>405</v>
      </c>
      <c r="F293" s="212" t="s">
        <v>406</v>
      </c>
      <c r="G293" s="213" t="s">
        <v>253</v>
      </c>
      <c r="H293" s="214">
        <v>25.562000000000001</v>
      </c>
      <c r="I293" s="215"/>
      <c r="J293" s="216">
        <f>ROUND(I293*H293,2)</f>
        <v>0</v>
      </c>
      <c r="K293" s="212" t="s">
        <v>131</v>
      </c>
      <c r="L293" s="217"/>
      <c r="M293" s="218" t="s">
        <v>19</v>
      </c>
      <c r="N293" s="219" t="s">
        <v>46</v>
      </c>
      <c r="O293" s="65"/>
      <c r="P293" s="178">
        <f>O293*H293</f>
        <v>0</v>
      </c>
      <c r="Q293" s="178">
        <v>1E-3</v>
      </c>
      <c r="R293" s="178">
        <f>Q293*H293</f>
        <v>2.5562000000000001E-2</v>
      </c>
      <c r="S293" s="178">
        <v>0</v>
      </c>
      <c r="T293" s="17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0" t="s">
        <v>180</v>
      </c>
      <c r="AT293" s="180" t="s">
        <v>234</v>
      </c>
      <c r="AU293" s="180" t="s">
        <v>82</v>
      </c>
      <c r="AY293" s="18" t="s">
        <v>125</v>
      </c>
      <c r="BE293" s="181">
        <f>IF(N293="základní",J293,0)</f>
        <v>0</v>
      </c>
      <c r="BF293" s="181">
        <f>IF(N293="snížená",J293,0)</f>
        <v>0</v>
      </c>
      <c r="BG293" s="181">
        <f>IF(N293="zákl. přenesená",J293,0)</f>
        <v>0</v>
      </c>
      <c r="BH293" s="181">
        <f>IF(N293="sníž. přenesená",J293,0)</f>
        <v>0</v>
      </c>
      <c r="BI293" s="181">
        <f>IF(N293="nulová",J293,0)</f>
        <v>0</v>
      </c>
      <c r="BJ293" s="18" t="s">
        <v>80</v>
      </c>
      <c r="BK293" s="181">
        <f>ROUND(I293*H293,2)</f>
        <v>0</v>
      </c>
      <c r="BL293" s="18" t="s">
        <v>132</v>
      </c>
      <c r="BM293" s="180" t="s">
        <v>466</v>
      </c>
    </row>
    <row r="294" spans="1:65" s="13" customFormat="1" ht="11.25">
      <c r="B294" s="187"/>
      <c r="C294" s="188"/>
      <c r="D294" s="189" t="s">
        <v>136</v>
      </c>
      <c r="E294" s="190" t="s">
        <v>19</v>
      </c>
      <c r="F294" s="191" t="s">
        <v>467</v>
      </c>
      <c r="G294" s="188"/>
      <c r="H294" s="192">
        <v>6.6020000000000003</v>
      </c>
      <c r="I294" s="193"/>
      <c r="J294" s="188"/>
      <c r="K294" s="188"/>
      <c r="L294" s="194"/>
      <c r="M294" s="195"/>
      <c r="N294" s="196"/>
      <c r="O294" s="196"/>
      <c r="P294" s="196"/>
      <c r="Q294" s="196"/>
      <c r="R294" s="196"/>
      <c r="S294" s="196"/>
      <c r="T294" s="197"/>
      <c r="AT294" s="198" t="s">
        <v>136</v>
      </c>
      <c r="AU294" s="198" t="s">
        <v>82</v>
      </c>
      <c r="AV294" s="13" t="s">
        <v>82</v>
      </c>
      <c r="AW294" s="13" t="s">
        <v>35</v>
      </c>
      <c r="AX294" s="13" t="s">
        <v>75</v>
      </c>
      <c r="AY294" s="198" t="s">
        <v>125</v>
      </c>
    </row>
    <row r="295" spans="1:65" s="13" customFormat="1" ht="11.25">
      <c r="B295" s="187"/>
      <c r="C295" s="188"/>
      <c r="D295" s="189" t="s">
        <v>136</v>
      </c>
      <c r="E295" s="190" t="s">
        <v>19</v>
      </c>
      <c r="F295" s="191" t="s">
        <v>468</v>
      </c>
      <c r="G295" s="188"/>
      <c r="H295" s="192">
        <v>5.5339999999999998</v>
      </c>
      <c r="I295" s="193"/>
      <c r="J295" s="188"/>
      <c r="K295" s="188"/>
      <c r="L295" s="194"/>
      <c r="M295" s="195"/>
      <c r="N295" s="196"/>
      <c r="O295" s="196"/>
      <c r="P295" s="196"/>
      <c r="Q295" s="196"/>
      <c r="R295" s="196"/>
      <c r="S295" s="196"/>
      <c r="T295" s="197"/>
      <c r="AT295" s="198" t="s">
        <v>136</v>
      </c>
      <c r="AU295" s="198" t="s">
        <v>82</v>
      </c>
      <c r="AV295" s="13" t="s">
        <v>82</v>
      </c>
      <c r="AW295" s="13" t="s">
        <v>35</v>
      </c>
      <c r="AX295" s="13" t="s">
        <v>75</v>
      </c>
      <c r="AY295" s="198" t="s">
        <v>125</v>
      </c>
    </row>
    <row r="296" spans="1:65" s="13" customFormat="1" ht="11.25">
      <c r="B296" s="187"/>
      <c r="C296" s="188"/>
      <c r="D296" s="189" t="s">
        <v>136</v>
      </c>
      <c r="E296" s="190" t="s">
        <v>19</v>
      </c>
      <c r="F296" s="191" t="s">
        <v>469</v>
      </c>
      <c r="G296" s="188"/>
      <c r="H296" s="192">
        <v>10.526</v>
      </c>
      <c r="I296" s="193"/>
      <c r="J296" s="188"/>
      <c r="K296" s="188"/>
      <c r="L296" s="194"/>
      <c r="M296" s="195"/>
      <c r="N296" s="196"/>
      <c r="O296" s="196"/>
      <c r="P296" s="196"/>
      <c r="Q296" s="196"/>
      <c r="R296" s="196"/>
      <c r="S296" s="196"/>
      <c r="T296" s="197"/>
      <c r="AT296" s="198" t="s">
        <v>136</v>
      </c>
      <c r="AU296" s="198" t="s">
        <v>82</v>
      </c>
      <c r="AV296" s="13" t="s">
        <v>82</v>
      </c>
      <c r="AW296" s="13" t="s">
        <v>35</v>
      </c>
      <c r="AX296" s="13" t="s">
        <v>75</v>
      </c>
      <c r="AY296" s="198" t="s">
        <v>125</v>
      </c>
    </row>
    <row r="297" spans="1:65" s="13" customFormat="1" ht="11.25">
      <c r="B297" s="187"/>
      <c r="C297" s="188"/>
      <c r="D297" s="189" t="s">
        <v>136</v>
      </c>
      <c r="E297" s="190" t="s">
        <v>19</v>
      </c>
      <c r="F297" s="191" t="s">
        <v>470</v>
      </c>
      <c r="G297" s="188"/>
      <c r="H297" s="192">
        <v>2.9</v>
      </c>
      <c r="I297" s="193"/>
      <c r="J297" s="188"/>
      <c r="K297" s="188"/>
      <c r="L297" s="194"/>
      <c r="M297" s="195"/>
      <c r="N297" s="196"/>
      <c r="O297" s="196"/>
      <c r="P297" s="196"/>
      <c r="Q297" s="196"/>
      <c r="R297" s="196"/>
      <c r="S297" s="196"/>
      <c r="T297" s="197"/>
      <c r="AT297" s="198" t="s">
        <v>136</v>
      </c>
      <c r="AU297" s="198" t="s">
        <v>82</v>
      </c>
      <c r="AV297" s="13" t="s">
        <v>82</v>
      </c>
      <c r="AW297" s="13" t="s">
        <v>35</v>
      </c>
      <c r="AX297" s="13" t="s">
        <v>75</v>
      </c>
      <c r="AY297" s="198" t="s">
        <v>125</v>
      </c>
    </row>
    <row r="298" spans="1:65" s="14" customFormat="1" ht="11.25">
      <c r="B298" s="199"/>
      <c r="C298" s="200"/>
      <c r="D298" s="189" t="s">
        <v>136</v>
      </c>
      <c r="E298" s="201" t="s">
        <v>19</v>
      </c>
      <c r="F298" s="202" t="s">
        <v>139</v>
      </c>
      <c r="G298" s="200"/>
      <c r="H298" s="203">
        <v>25.562000000000001</v>
      </c>
      <c r="I298" s="204"/>
      <c r="J298" s="200"/>
      <c r="K298" s="200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136</v>
      </c>
      <c r="AU298" s="209" t="s">
        <v>82</v>
      </c>
      <c r="AV298" s="14" t="s">
        <v>132</v>
      </c>
      <c r="AW298" s="14" t="s">
        <v>35</v>
      </c>
      <c r="AX298" s="14" t="s">
        <v>80</v>
      </c>
      <c r="AY298" s="209" t="s">
        <v>125</v>
      </c>
    </row>
    <row r="299" spans="1:65" s="2" customFormat="1" ht="21.75" customHeight="1">
      <c r="A299" s="35"/>
      <c r="B299" s="36"/>
      <c r="C299" s="210" t="s">
        <v>471</v>
      </c>
      <c r="D299" s="210" t="s">
        <v>234</v>
      </c>
      <c r="E299" s="211" t="s">
        <v>410</v>
      </c>
      <c r="F299" s="212" t="s">
        <v>411</v>
      </c>
      <c r="G299" s="213" t="s">
        <v>271</v>
      </c>
      <c r="H299" s="214">
        <v>16</v>
      </c>
      <c r="I299" s="215"/>
      <c r="J299" s="216">
        <f>ROUND(I299*H299,2)</f>
        <v>0</v>
      </c>
      <c r="K299" s="212" t="s">
        <v>131</v>
      </c>
      <c r="L299" s="217"/>
      <c r="M299" s="218" t="s">
        <v>19</v>
      </c>
      <c r="N299" s="219" t="s">
        <v>46</v>
      </c>
      <c r="O299" s="65"/>
      <c r="P299" s="178">
        <f>O299*H299</f>
        <v>0</v>
      </c>
      <c r="Q299" s="178">
        <v>1.4999999999999999E-4</v>
      </c>
      <c r="R299" s="178">
        <f>Q299*H299</f>
        <v>2.3999999999999998E-3</v>
      </c>
      <c r="S299" s="178">
        <v>0</v>
      </c>
      <c r="T299" s="179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80" t="s">
        <v>180</v>
      </c>
      <c r="AT299" s="180" t="s">
        <v>234</v>
      </c>
      <c r="AU299" s="180" t="s">
        <v>82</v>
      </c>
      <c r="AY299" s="18" t="s">
        <v>125</v>
      </c>
      <c r="BE299" s="181">
        <f>IF(N299="základní",J299,0)</f>
        <v>0</v>
      </c>
      <c r="BF299" s="181">
        <f>IF(N299="snížená",J299,0)</f>
        <v>0</v>
      </c>
      <c r="BG299" s="181">
        <f>IF(N299="zákl. přenesená",J299,0)</f>
        <v>0</v>
      </c>
      <c r="BH299" s="181">
        <f>IF(N299="sníž. přenesená",J299,0)</f>
        <v>0</v>
      </c>
      <c r="BI299" s="181">
        <f>IF(N299="nulová",J299,0)</f>
        <v>0</v>
      </c>
      <c r="BJ299" s="18" t="s">
        <v>80</v>
      </c>
      <c r="BK299" s="181">
        <f>ROUND(I299*H299,2)</f>
        <v>0</v>
      </c>
      <c r="BL299" s="18" t="s">
        <v>132</v>
      </c>
      <c r="BM299" s="180" t="s">
        <v>472</v>
      </c>
    </row>
    <row r="300" spans="1:65" s="2" customFormat="1" ht="33" customHeight="1">
      <c r="A300" s="35"/>
      <c r="B300" s="36"/>
      <c r="C300" s="169" t="s">
        <v>473</v>
      </c>
      <c r="D300" s="169" t="s">
        <v>127</v>
      </c>
      <c r="E300" s="170" t="s">
        <v>474</v>
      </c>
      <c r="F300" s="171" t="s">
        <v>475</v>
      </c>
      <c r="G300" s="172" t="s">
        <v>158</v>
      </c>
      <c r="H300" s="173">
        <v>0.4</v>
      </c>
      <c r="I300" s="174"/>
      <c r="J300" s="175">
        <f>ROUND(I300*H300,2)</f>
        <v>0</v>
      </c>
      <c r="K300" s="171" t="s">
        <v>131</v>
      </c>
      <c r="L300" s="40"/>
      <c r="M300" s="176" t="s">
        <v>19</v>
      </c>
      <c r="N300" s="177" t="s">
        <v>46</v>
      </c>
      <c r="O300" s="65"/>
      <c r="P300" s="178">
        <f>O300*H300</f>
        <v>0</v>
      </c>
      <c r="Q300" s="178">
        <v>0</v>
      </c>
      <c r="R300" s="178">
        <f>Q300*H300</f>
        <v>0</v>
      </c>
      <c r="S300" s="178">
        <v>0</v>
      </c>
      <c r="T300" s="17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80" t="s">
        <v>132</v>
      </c>
      <c r="AT300" s="180" t="s">
        <v>127</v>
      </c>
      <c r="AU300" s="180" t="s">
        <v>82</v>
      </c>
      <c r="AY300" s="18" t="s">
        <v>125</v>
      </c>
      <c r="BE300" s="181">
        <f>IF(N300="základní",J300,0)</f>
        <v>0</v>
      </c>
      <c r="BF300" s="181">
        <f>IF(N300="snížená",J300,0)</f>
        <v>0</v>
      </c>
      <c r="BG300" s="181">
        <f>IF(N300="zákl. přenesená",J300,0)</f>
        <v>0</v>
      </c>
      <c r="BH300" s="181">
        <f>IF(N300="sníž. přenesená",J300,0)</f>
        <v>0</v>
      </c>
      <c r="BI300" s="181">
        <f>IF(N300="nulová",J300,0)</f>
        <v>0</v>
      </c>
      <c r="BJ300" s="18" t="s">
        <v>80</v>
      </c>
      <c r="BK300" s="181">
        <f>ROUND(I300*H300,2)</f>
        <v>0</v>
      </c>
      <c r="BL300" s="18" t="s">
        <v>132</v>
      </c>
      <c r="BM300" s="180" t="s">
        <v>476</v>
      </c>
    </row>
    <row r="301" spans="1:65" s="2" customFormat="1" ht="11.25">
      <c r="A301" s="35"/>
      <c r="B301" s="36"/>
      <c r="C301" s="37"/>
      <c r="D301" s="182" t="s">
        <v>134</v>
      </c>
      <c r="E301" s="37"/>
      <c r="F301" s="183" t="s">
        <v>477</v>
      </c>
      <c r="G301" s="37"/>
      <c r="H301" s="37"/>
      <c r="I301" s="184"/>
      <c r="J301" s="37"/>
      <c r="K301" s="37"/>
      <c r="L301" s="40"/>
      <c r="M301" s="185"/>
      <c r="N301" s="186"/>
      <c r="O301" s="65"/>
      <c r="P301" s="65"/>
      <c r="Q301" s="65"/>
      <c r="R301" s="65"/>
      <c r="S301" s="65"/>
      <c r="T301" s="66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8" t="s">
        <v>134</v>
      </c>
      <c r="AU301" s="18" t="s">
        <v>82</v>
      </c>
    </row>
    <row r="302" spans="1:65" s="13" customFormat="1" ht="11.25">
      <c r="B302" s="187"/>
      <c r="C302" s="188"/>
      <c r="D302" s="189" t="s">
        <v>136</v>
      </c>
      <c r="E302" s="190" t="s">
        <v>19</v>
      </c>
      <c r="F302" s="191" t="s">
        <v>232</v>
      </c>
      <c r="G302" s="188"/>
      <c r="H302" s="192">
        <v>0.4</v>
      </c>
      <c r="I302" s="193"/>
      <c r="J302" s="188"/>
      <c r="K302" s="188"/>
      <c r="L302" s="194"/>
      <c r="M302" s="195"/>
      <c r="N302" s="196"/>
      <c r="O302" s="196"/>
      <c r="P302" s="196"/>
      <c r="Q302" s="196"/>
      <c r="R302" s="196"/>
      <c r="S302" s="196"/>
      <c r="T302" s="197"/>
      <c r="AT302" s="198" t="s">
        <v>136</v>
      </c>
      <c r="AU302" s="198" t="s">
        <v>82</v>
      </c>
      <c r="AV302" s="13" t="s">
        <v>82</v>
      </c>
      <c r="AW302" s="13" t="s">
        <v>35</v>
      </c>
      <c r="AX302" s="13" t="s">
        <v>80</v>
      </c>
      <c r="AY302" s="198" t="s">
        <v>125</v>
      </c>
    </row>
    <row r="303" spans="1:65" s="12" customFormat="1" ht="22.9" customHeight="1">
      <c r="B303" s="153"/>
      <c r="C303" s="154"/>
      <c r="D303" s="155" t="s">
        <v>74</v>
      </c>
      <c r="E303" s="167" t="s">
        <v>155</v>
      </c>
      <c r="F303" s="167" t="s">
        <v>478</v>
      </c>
      <c r="G303" s="154"/>
      <c r="H303" s="154"/>
      <c r="I303" s="157"/>
      <c r="J303" s="168">
        <f>BK303</f>
        <v>0</v>
      </c>
      <c r="K303" s="154"/>
      <c r="L303" s="159"/>
      <c r="M303" s="160"/>
      <c r="N303" s="161"/>
      <c r="O303" s="161"/>
      <c r="P303" s="162">
        <f>SUM(P304:P326)</f>
        <v>0</v>
      </c>
      <c r="Q303" s="161"/>
      <c r="R303" s="162">
        <f>SUM(R304:R326)</f>
        <v>35.169314000000007</v>
      </c>
      <c r="S303" s="161"/>
      <c r="T303" s="163">
        <f>SUM(T304:T326)</f>
        <v>0</v>
      </c>
      <c r="AR303" s="164" t="s">
        <v>80</v>
      </c>
      <c r="AT303" s="165" t="s">
        <v>74</v>
      </c>
      <c r="AU303" s="165" t="s">
        <v>80</v>
      </c>
      <c r="AY303" s="164" t="s">
        <v>125</v>
      </c>
      <c r="BK303" s="166">
        <f>SUM(BK304:BK326)</f>
        <v>0</v>
      </c>
    </row>
    <row r="304" spans="1:65" s="2" customFormat="1" ht="37.9" customHeight="1">
      <c r="A304" s="35"/>
      <c r="B304" s="36"/>
      <c r="C304" s="169" t="s">
        <v>479</v>
      </c>
      <c r="D304" s="169" t="s">
        <v>127</v>
      </c>
      <c r="E304" s="170" t="s">
        <v>480</v>
      </c>
      <c r="F304" s="171" t="s">
        <v>481</v>
      </c>
      <c r="G304" s="172" t="s">
        <v>130</v>
      </c>
      <c r="H304" s="173">
        <v>53.3</v>
      </c>
      <c r="I304" s="174"/>
      <c r="J304" s="175">
        <f>ROUND(I304*H304,2)</f>
        <v>0</v>
      </c>
      <c r="K304" s="171" t="s">
        <v>131</v>
      </c>
      <c r="L304" s="40"/>
      <c r="M304" s="176" t="s">
        <v>19</v>
      </c>
      <c r="N304" s="177" t="s">
        <v>46</v>
      </c>
      <c r="O304" s="65"/>
      <c r="P304" s="178">
        <f>O304*H304</f>
        <v>0</v>
      </c>
      <c r="Q304" s="178">
        <v>0</v>
      </c>
      <c r="R304" s="178">
        <f>Q304*H304</f>
        <v>0</v>
      </c>
      <c r="S304" s="178">
        <v>0</v>
      </c>
      <c r="T304" s="179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80" t="s">
        <v>132</v>
      </c>
      <c r="AT304" s="180" t="s">
        <v>127</v>
      </c>
      <c r="AU304" s="180" t="s">
        <v>82</v>
      </c>
      <c r="AY304" s="18" t="s">
        <v>125</v>
      </c>
      <c r="BE304" s="181">
        <f>IF(N304="základní",J304,0)</f>
        <v>0</v>
      </c>
      <c r="BF304" s="181">
        <f>IF(N304="snížená",J304,0)</f>
        <v>0</v>
      </c>
      <c r="BG304" s="181">
        <f>IF(N304="zákl. přenesená",J304,0)</f>
        <v>0</v>
      </c>
      <c r="BH304" s="181">
        <f>IF(N304="sníž. přenesená",J304,0)</f>
        <v>0</v>
      </c>
      <c r="BI304" s="181">
        <f>IF(N304="nulová",J304,0)</f>
        <v>0</v>
      </c>
      <c r="BJ304" s="18" t="s">
        <v>80</v>
      </c>
      <c r="BK304" s="181">
        <f>ROUND(I304*H304,2)</f>
        <v>0</v>
      </c>
      <c r="BL304" s="18" t="s">
        <v>132</v>
      </c>
      <c r="BM304" s="180" t="s">
        <v>482</v>
      </c>
    </row>
    <row r="305" spans="1:65" s="2" customFormat="1" ht="11.25">
      <c r="A305" s="35"/>
      <c r="B305" s="36"/>
      <c r="C305" s="37"/>
      <c r="D305" s="182" t="s">
        <v>134</v>
      </c>
      <c r="E305" s="37"/>
      <c r="F305" s="183" t="s">
        <v>483</v>
      </c>
      <c r="G305" s="37"/>
      <c r="H305" s="37"/>
      <c r="I305" s="184"/>
      <c r="J305" s="37"/>
      <c r="K305" s="37"/>
      <c r="L305" s="40"/>
      <c r="M305" s="185"/>
      <c r="N305" s="186"/>
      <c r="O305" s="65"/>
      <c r="P305" s="65"/>
      <c r="Q305" s="65"/>
      <c r="R305" s="65"/>
      <c r="S305" s="65"/>
      <c r="T305" s="66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8" t="s">
        <v>134</v>
      </c>
      <c r="AU305" s="18" t="s">
        <v>82</v>
      </c>
    </row>
    <row r="306" spans="1:65" s="13" customFormat="1" ht="11.25">
      <c r="B306" s="187"/>
      <c r="C306" s="188"/>
      <c r="D306" s="189" t="s">
        <v>136</v>
      </c>
      <c r="E306" s="190" t="s">
        <v>19</v>
      </c>
      <c r="F306" s="191" t="s">
        <v>484</v>
      </c>
      <c r="G306" s="188"/>
      <c r="H306" s="192">
        <v>53.3</v>
      </c>
      <c r="I306" s="193"/>
      <c r="J306" s="188"/>
      <c r="K306" s="188"/>
      <c r="L306" s="194"/>
      <c r="M306" s="195"/>
      <c r="N306" s="196"/>
      <c r="O306" s="196"/>
      <c r="P306" s="196"/>
      <c r="Q306" s="196"/>
      <c r="R306" s="196"/>
      <c r="S306" s="196"/>
      <c r="T306" s="197"/>
      <c r="AT306" s="198" t="s">
        <v>136</v>
      </c>
      <c r="AU306" s="198" t="s">
        <v>82</v>
      </c>
      <c r="AV306" s="13" t="s">
        <v>82</v>
      </c>
      <c r="AW306" s="13" t="s">
        <v>35</v>
      </c>
      <c r="AX306" s="13" t="s">
        <v>80</v>
      </c>
      <c r="AY306" s="198" t="s">
        <v>125</v>
      </c>
    </row>
    <row r="307" spans="1:65" s="2" customFormat="1" ht="44.25" customHeight="1">
      <c r="A307" s="35"/>
      <c r="B307" s="36"/>
      <c r="C307" s="169" t="s">
        <v>485</v>
      </c>
      <c r="D307" s="169" t="s">
        <v>127</v>
      </c>
      <c r="E307" s="170" t="s">
        <v>486</v>
      </c>
      <c r="F307" s="171" t="s">
        <v>487</v>
      </c>
      <c r="G307" s="172" t="s">
        <v>130</v>
      </c>
      <c r="H307" s="173">
        <v>133</v>
      </c>
      <c r="I307" s="174"/>
      <c r="J307" s="175">
        <f>ROUND(I307*H307,2)</f>
        <v>0</v>
      </c>
      <c r="K307" s="171" t="s">
        <v>19</v>
      </c>
      <c r="L307" s="40"/>
      <c r="M307" s="176" t="s">
        <v>19</v>
      </c>
      <c r="N307" s="177" t="s">
        <v>46</v>
      </c>
      <c r="O307" s="65"/>
      <c r="P307" s="178">
        <f>O307*H307</f>
        <v>0</v>
      </c>
      <c r="Q307" s="178">
        <v>0</v>
      </c>
      <c r="R307" s="178">
        <f>Q307*H307</f>
        <v>0</v>
      </c>
      <c r="S307" s="178">
        <v>0</v>
      </c>
      <c r="T307" s="179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80" t="s">
        <v>132</v>
      </c>
      <c r="AT307" s="180" t="s">
        <v>127</v>
      </c>
      <c r="AU307" s="180" t="s">
        <v>82</v>
      </c>
      <c r="AY307" s="18" t="s">
        <v>125</v>
      </c>
      <c r="BE307" s="181">
        <f>IF(N307="základní",J307,0)</f>
        <v>0</v>
      </c>
      <c r="BF307" s="181">
        <f>IF(N307="snížená",J307,0)</f>
        <v>0</v>
      </c>
      <c r="BG307" s="181">
        <f>IF(N307="zákl. přenesená",J307,0)</f>
        <v>0</v>
      </c>
      <c r="BH307" s="181">
        <f>IF(N307="sníž. přenesená",J307,0)</f>
        <v>0</v>
      </c>
      <c r="BI307" s="181">
        <f>IF(N307="nulová",J307,0)</f>
        <v>0</v>
      </c>
      <c r="BJ307" s="18" t="s">
        <v>80</v>
      </c>
      <c r="BK307" s="181">
        <f>ROUND(I307*H307,2)</f>
        <v>0</v>
      </c>
      <c r="BL307" s="18" t="s">
        <v>132</v>
      </c>
      <c r="BM307" s="180" t="s">
        <v>488</v>
      </c>
    </row>
    <row r="308" spans="1:65" s="13" customFormat="1" ht="11.25">
      <c r="B308" s="187"/>
      <c r="C308" s="188"/>
      <c r="D308" s="189" t="s">
        <v>136</v>
      </c>
      <c r="E308" s="190" t="s">
        <v>19</v>
      </c>
      <c r="F308" s="191" t="s">
        <v>489</v>
      </c>
      <c r="G308" s="188"/>
      <c r="H308" s="192">
        <v>133</v>
      </c>
      <c r="I308" s="193"/>
      <c r="J308" s="188"/>
      <c r="K308" s="188"/>
      <c r="L308" s="194"/>
      <c r="M308" s="195"/>
      <c r="N308" s="196"/>
      <c r="O308" s="196"/>
      <c r="P308" s="196"/>
      <c r="Q308" s="196"/>
      <c r="R308" s="196"/>
      <c r="S308" s="196"/>
      <c r="T308" s="197"/>
      <c r="AT308" s="198" t="s">
        <v>136</v>
      </c>
      <c r="AU308" s="198" t="s">
        <v>82</v>
      </c>
      <c r="AV308" s="13" t="s">
        <v>82</v>
      </c>
      <c r="AW308" s="13" t="s">
        <v>35</v>
      </c>
      <c r="AX308" s="13" t="s">
        <v>80</v>
      </c>
      <c r="AY308" s="198" t="s">
        <v>125</v>
      </c>
    </row>
    <row r="309" spans="1:65" s="2" customFormat="1" ht="78" customHeight="1">
      <c r="A309" s="35"/>
      <c r="B309" s="36"/>
      <c r="C309" s="169" t="s">
        <v>490</v>
      </c>
      <c r="D309" s="169" t="s">
        <v>127</v>
      </c>
      <c r="E309" s="170" t="s">
        <v>491</v>
      </c>
      <c r="F309" s="171" t="s">
        <v>492</v>
      </c>
      <c r="G309" s="172" t="s">
        <v>130</v>
      </c>
      <c r="H309" s="173">
        <v>20</v>
      </c>
      <c r="I309" s="174"/>
      <c r="J309" s="175">
        <f>ROUND(I309*H309,2)</f>
        <v>0</v>
      </c>
      <c r="K309" s="171" t="s">
        <v>131</v>
      </c>
      <c r="L309" s="40"/>
      <c r="M309" s="176" t="s">
        <v>19</v>
      </c>
      <c r="N309" s="177" t="s">
        <v>46</v>
      </c>
      <c r="O309" s="65"/>
      <c r="P309" s="178">
        <f>O309*H309</f>
        <v>0</v>
      </c>
      <c r="Q309" s="178">
        <v>9.0620000000000006E-2</v>
      </c>
      <c r="R309" s="178">
        <f>Q309*H309</f>
        <v>1.8124000000000002</v>
      </c>
      <c r="S309" s="178">
        <v>0</v>
      </c>
      <c r="T309" s="17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80" t="s">
        <v>132</v>
      </c>
      <c r="AT309" s="180" t="s">
        <v>127</v>
      </c>
      <c r="AU309" s="180" t="s">
        <v>82</v>
      </c>
      <c r="AY309" s="18" t="s">
        <v>125</v>
      </c>
      <c r="BE309" s="181">
        <f>IF(N309="základní",J309,0)</f>
        <v>0</v>
      </c>
      <c r="BF309" s="181">
        <f>IF(N309="snížená",J309,0)</f>
        <v>0</v>
      </c>
      <c r="BG309" s="181">
        <f>IF(N309="zákl. přenesená",J309,0)</f>
        <v>0</v>
      </c>
      <c r="BH309" s="181">
        <f>IF(N309="sníž. přenesená",J309,0)</f>
        <v>0</v>
      </c>
      <c r="BI309" s="181">
        <f>IF(N309="nulová",J309,0)</f>
        <v>0</v>
      </c>
      <c r="BJ309" s="18" t="s">
        <v>80</v>
      </c>
      <c r="BK309" s="181">
        <f>ROUND(I309*H309,2)</f>
        <v>0</v>
      </c>
      <c r="BL309" s="18" t="s">
        <v>132</v>
      </c>
      <c r="BM309" s="180" t="s">
        <v>493</v>
      </c>
    </row>
    <row r="310" spans="1:65" s="2" customFormat="1" ht="11.25">
      <c r="A310" s="35"/>
      <c r="B310" s="36"/>
      <c r="C310" s="37"/>
      <c r="D310" s="182" t="s">
        <v>134</v>
      </c>
      <c r="E310" s="37"/>
      <c r="F310" s="183" t="s">
        <v>494</v>
      </c>
      <c r="G310" s="37"/>
      <c r="H310" s="37"/>
      <c r="I310" s="184"/>
      <c r="J310" s="37"/>
      <c r="K310" s="37"/>
      <c r="L310" s="40"/>
      <c r="M310" s="185"/>
      <c r="N310" s="186"/>
      <c r="O310" s="65"/>
      <c r="P310" s="65"/>
      <c r="Q310" s="65"/>
      <c r="R310" s="65"/>
      <c r="S310" s="65"/>
      <c r="T310" s="66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18" t="s">
        <v>134</v>
      </c>
      <c r="AU310" s="18" t="s">
        <v>82</v>
      </c>
    </row>
    <row r="311" spans="1:65" s="13" customFormat="1" ht="11.25">
      <c r="B311" s="187"/>
      <c r="C311" s="188"/>
      <c r="D311" s="189" t="s">
        <v>136</v>
      </c>
      <c r="E311" s="190" t="s">
        <v>19</v>
      </c>
      <c r="F311" s="191" t="s">
        <v>138</v>
      </c>
      <c r="G311" s="188"/>
      <c r="H311" s="192">
        <v>20</v>
      </c>
      <c r="I311" s="193"/>
      <c r="J311" s="188"/>
      <c r="K311" s="188"/>
      <c r="L311" s="194"/>
      <c r="M311" s="195"/>
      <c r="N311" s="196"/>
      <c r="O311" s="196"/>
      <c r="P311" s="196"/>
      <c r="Q311" s="196"/>
      <c r="R311" s="196"/>
      <c r="S311" s="196"/>
      <c r="T311" s="197"/>
      <c r="AT311" s="198" t="s">
        <v>136</v>
      </c>
      <c r="AU311" s="198" t="s">
        <v>82</v>
      </c>
      <c r="AV311" s="13" t="s">
        <v>82</v>
      </c>
      <c r="AW311" s="13" t="s">
        <v>35</v>
      </c>
      <c r="AX311" s="13" t="s">
        <v>80</v>
      </c>
      <c r="AY311" s="198" t="s">
        <v>125</v>
      </c>
    </row>
    <row r="312" spans="1:65" s="2" customFormat="1" ht="78" customHeight="1">
      <c r="A312" s="35"/>
      <c r="B312" s="36"/>
      <c r="C312" s="169" t="s">
        <v>495</v>
      </c>
      <c r="D312" s="169" t="s">
        <v>127</v>
      </c>
      <c r="E312" s="170" t="s">
        <v>496</v>
      </c>
      <c r="F312" s="171" t="s">
        <v>497</v>
      </c>
      <c r="G312" s="172" t="s">
        <v>130</v>
      </c>
      <c r="H312" s="173">
        <v>186.3</v>
      </c>
      <c r="I312" s="174"/>
      <c r="J312" s="175">
        <f>ROUND(I312*H312,2)</f>
        <v>0</v>
      </c>
      <c r="K312" s="171" t="s">
        <v>131</v>
      </c>
      <c r="L312" s="40"/>
      <c r="M312" s="176" t="s">
        <v>19</v>
      </c>
      <c r="N312" s="177" t="s">
        <v>46</v>
      </c>
      <c r="O312" s="65"/>
      <c r="P312" s="178">
        <f>O312*H312</f>
        <v>0</v>
      </c>
      <c r="Q312" s="178">
        <v>9.0620000000000006E-2</v>
      </c>
      <c r="R312" s="178">
        <f>Q312*H312</f>
        <v>16.882506000000003</v>
      </c>
      <c r="S312" s="178">
        <v>0</v>
      </c>
      <c r="T312" s="17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0" t="s">
        <v>132</v>
      </c>
      <c r="AT312" s="180" t="s">
        <v>127</v>
      </c>
      <c r="AU312" s="180" t="s">
        <v>82</v>
      </c>
      <c r="AY312" s="18" t="s">
        <v>125</v>
      </c>
      <c r="BE312" s="181">
        <f>IF(N312="základní",J312,0)</f>
        <v>0</v>
      </c>
      <c r="BF312" s="181">
        <f>IF(N312="snížená",J312,0)</f>
        <v>0</v>
      </c>
      <c r="BG312" s="181">
        <f>IF(N312="zákl. přenesená",J312,0)</f>
        <v>0</v>
      </c>
      <c r="BH312" s="181">
        <f>IF(N312="sníž. přenesená",J312,0)</f>
        <v>0</v>
      </c>
      <c r="BI312" s="181">
        <f>IF(N312="nulová",J312,0)</f>
        <v>0</v>
      </c>
      <c r="BJ312" s="18" t="s">
        <v>80</v>
      </c>
      <c r="BK312" s="181">
        <f>ROUND(I312*H312,2)</f>
        <v>0</v>
      </c>
      <c r="BL312" s="18" t="s">
        <v>132</v>
      </c>
      <c r="BM312" s="180" t="s">
        <v>498</v>
      </c>
    </row>
    <row r="313" spans="1:65" s="2" customFormat="1" ht="11.25">
      <c r="A313" s="35"/>
      <c r="B313" s="36"/>
      <c r="C313" s="37"/>
      <c r="D313" s="182" t="s">
        <v>134</v>
      </c>
      <c r="E313" s="37"/>
      <c r="F313" s="183" t="s">
        <v>499</v>
      </c>
      <c r="G313" s="37"/>
      <c r="H313" s="37"/>
      <c r="I313" s="184"/>
      <c r="J313" s="37"/>
      <c r="K313" s="37"/>
      <c r="L313" s="40"/>
      <c r="M313" s="185"/>
      <c r="N313" s="186"/>
      <c r="O313" s="65"/>
      <c r="P313" s="65"/>
      <c r="Q313" s="65"/>
      <c r="R313" s="65"/>
      <c r="S313" s="65"/>
      <c r="T313" s="66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134</v>
      </c>
      <c r="AU313" s="18" t="s">
        <v>82</v>
      </c>
    </row>
    <row r="314" spans="1:65" s="13" customFormat="1" ht="11.25">
      <c r="B314" s="187"/>
      <c r="C314" s="188"/>
      <c r="D314" s="189" t="s">
        <v>136</v>
      </c>
      <c r="E314" s="190" t="s">
        <v>19</v>
      </c>
      <c r="F314" s="191" t="s">
        <v>500</v>
      </c>
      <c r="G314" s="188"/>
      <c r="H314" s="192">
        <v>53.3</v>
      </c>
      <c r="I314" s="193"/>
      <c r="J314" s="188"/>
      <c r="K314" s="188"/>
      <c r="L314" s="194"/>
      <c r="M314" s="195"/>
      <c r="N314" s="196"/>
      <c r="O314" s="196"/>
      <c r="P314" s="196"/>
      <c r="Q314" s="196"/>
      <c r="R314" s="196"/>
      <c r="S314" s="196"/>
      <c r="T314" s="197"/>
      <c r="AT314" s="198" t="s">
        <v>136</v>
      </c>
      <c r="AU314" s="198" t="s">
        <v>82</v>
      </c>
      <c r="AV314" s="13" t="s">
        <v>82</v>
      </c>
      <c r="AW314" s="13" t="s">
        <v>35</v>
      </c>
      <c r="AX314" s="13" t="s">
        <v>75</v>
      </c>
      <c r="AY314" s="198" t="s">
        <v>125</v>
      </c>
    </row>
    <row r="315" spans="1:65" s="13" customFormat="1" ht="11.25">
      <c r="B315" s="187"/>
      <c r="C315" s="188"/>
      <c r="D315" s="189" t="s">
        <v>136</v>
      </c>
      <c r="E315" s="190" t="s">
        <v>19</v>
      </c>
      <c r="F315" s="191" t="s">
        <v>489</v>
      </c>
      <c r="G315" s="188"/>
      <c r="H315" s="192">
        <v>133</v>
      </c>
      <c r="I315" s="193"/>
      <c r="J315" s="188"/>
      <c r="K315" s="188"/>
      <c r="L315" s="194"/>
      <c r="M315" s="195"/>
      <c r="N315" s="196"/>
      <c r="O315" s="196"/>
      <c r="P315" s="196"/>
      <c r="Q315" s="196"/>
      <c r="R315" s="196"/>
      <c r="S315" s="196"/>
      <c r="T315" s="197"/>
      <c r="AT315" s="198" t="s">
        <v>136</v>
      </c>
      <c r="AU315" s="198" t="s">
        <v>82</v>
      </c>
      <c r="AV315" s="13" t="s">
        <v>82</v>
      </c>
      <c r="AW315" s="13" t="s">
        <v>35</v>
      </c>
      <c r="AX315" s="13" t="s">
        <v>75</v>
      </c>
      <c r="AY315" s="198" t="s">
        <v>125</v>
      </c>
    </row>
    <row r="316" spans="1:65" s="14" customFormat="1" ht="11.25">
      <c r="B316" s="199"/>
      <c r="C316" s="200"/>
      <c r="D316" s="189" t="s">
        <v>136</v>
      </c>
      <c r="E316" s="201" t="s">
        <v>19</v>
      </c>
      <c r="F316" s="202" t="s">
        <v>139</v>
      </c>
      <c r="G316" s="200"/>
      <c r="H316" s="203">
        <v>186.3</v>
      </c>
      <c r="I316" s="204"/>
      <c r="J316" s="200"/>
      <c r="K316" s="200"/>
      <c r="L316" s="205"/>
      <c r="M316" s="206"/>
      <c r="N316" s="207"/>
      <c r="O316" s="207"/>
      <c r="P316" s="207"/>
      <c r="Q316" s="207"/>
      <c r="R316" s="207"/>
      <c r="S316" s="207"/>
      <c r="T316" s="208"/>
      <c r="AT316" s="209" t="s">
        <v>136</v>
      </c>
      <c r="AU316" s="209" t="s">
        <v>82</v>
      </c>
      <c r="AV316" s="14" t="s">
        <v>132</v>
      </c>
      <c r="AW316" s="14" t="s">
        <v>35</v>
      </c>
      <c r="AX316" s="14" t="s">
        <v>80</v>
      </c>
      <c r="AY316" s="209" t="s">
        <v>125</v>
      </c>
    </row>
    <row r="317" spans="1:65" s="2" customFormat="1" ht="24.2" customHeight="1">
      <c r="A317" s="35"/>
      <c r="B317" s="36"/>
      <c r="C317" s="210" t="s">
        <v>501</v>
      </c>
      <c r="D317" s="210" t="s">
        <v>234</v>
      </c>
      <c r="E317" s="211" t="s">
        <v>502</v>
      </c>
      <c r="F317" s="212" t="s">
        <v>503</v>
      </c>
      <c r="G317" s="213" t="s">
        <v>130</v>
      </c>
      <c r="H317" s="214">
        <v>30.9</v>
      </c>
      <c r="I317" s="215"/>
      <c r="J317" s="216">
        <f>ROUND(I317*H317,2)</f>
        <v>0</v>
      </c>
      <c r="K317" s="212" t="s">
        <v>131</v>
      </c>
      <c r="L317" s="217"/>
      <c r="M317" s="218" t="s">
        <v>19</v>
      </c>
      <c r="N317" s="219" t="s">
        <v>46</v>
      </c>
      <c r="O317" s="65"/>
      <c r="P317" s="178">
        <f>O317*H317</f>
        <v>0</v>
      </c>
      <c r="Q317" s="178">
        <v>0.17599999999999999</v>
      </c>
      <c r="R317" s="178">
        <f>Q317*H317</f>
        <v>5.4383999999999997</v>
      </c>
      <c r="S317" s="178">
        <v>0</v>
      </c>
      <c r="T317" s="17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80" t="s">
        <v>180</v>
      </c>
      <c r="AT317" s="180" t="s">
        <v>234</v>
      </c>
      <c r="AU317" s="180" t="s">
        <v>82</v>
      </c>
      <c r="AY317" s="18" t="s">
        <v>125</v>
      </c>
      <c r="BE317" s="181">
        <f>IF(N317="základní",J317,0)</f>
        <v>0</v>
      </c>
      <c r="BF317" s="181">
        <f>IF(N317="snížená",J317,0)</f>
        <v>0</v>
      </c>
      <c r="BG317" s="181">
        <f>IF(N317="zákl. přenesená",J317,0)</f>
        <v>0</v>
      </c>
      <c r="BH317" s="181">
        <f>IF(N317="sníž. přenesená",J317,0)</f>
        <v>0</v>
      </c>
      <c r="BI317" s="181">
        <f>IF(N317="nulová",J317,0)</f>
        <v>0</v>
      </c>
      <c r="BJ317" s="18" t="s">
        <v>80</v>
      </c>
      <c r="BK317" s="181">
        <f>ROUND(I317*H317,2)</f>
        <v>0</v>
      </c>
      <c r="BL317" s="18" t="s">
        <v>132</v>
      </c>
      <c r="BM317" s="180" t="s">
        <v>504</v>
      </c>
    </row>
    <row r="318" spans="1:65" s="13" customFormat="1" ht="11.25">
      <c r="B318" s="187"/>
      <c r="C318" s="188"/>
      <c r="D318" s="189" t="s">
        <v>136</v>
      </c>
      <c r="E318" s="190" t="s">
        <v>19</v>
      </c>
      <c r="F318" s="191" t="s">
        <v>505</v>
      </c>
      <c r="G318" s="188"/>
      <c r="H318" s="192">
        <v>30</v>
      </c>
      <c r="I318" s="193"/>
      <c r="J318" s="188"/>
      <c r="K318" s="188"/>
      <c r="L318" s="194"/>
      <c r="M318" s="195"/>
      <c r="N318" s="196"/>
      <c r="O318" s="196"/>
      <c r="P318" s="196"/>
      <c r="Q318" s="196"/>
      <c r="R318" s="196"/>
      <c r="S318" s="196"/>
      <c r="T318" s="197"/>
      <c r="AT318" s="198" t="s">
        <v>136</v>
      </c>
      <c r="AU318" s="198" t="s">
        <v>82</v>
      </c>
      <c r="AV318" s="13" t="s">
        <v>82</v>
      </c>
      <c r="AW318" s="13" t="s">
        <v>35</v>
      </c>
      <c r="AX318" s="13" t="s">
        <v>80</v>
      </c>
      <c r="AY318" s="198" t="s">
        <v>125</v>
      </c>
    </row>
    <row r="319" spans="1:65" s="13" customFormat="1" ht="11.25">
      <c r="B319" s="187"/>
      <c r="C319" s="188"/>
      <c r="D319" s="189" t="s">
        <v>136</v>
      </c>
      <c r="E319" s="188"/>
      <c r="F319" s="191" t="s">
        <v>506</v>
      </c>
      <c r="G319" s="188"/>
      <c r="H319" s="192">
        <v>30.9</v>
      </c>
      <c r="I319" s="193"/>
      <c r="J319" s="188"/>
      <c r="K319" s="188"/>
      <c r="L319" s="194"/>
      <c r="M319" s="195"/>
      <c r="N319" s="196"/>
      <c r="O319" s="196"/>
      <c r="P319" s="196"/>
      <c r="Q319" s="196"/>
      <c r="R319" s="196"/>
      <c r="S319" s="196"/>
      <c r="T319" s="197"/>
      <c r="AT319" s="198" t="s">
        <v>136</v>
      </c>
      <c r="AU319" s="198" t="s">
        <v>82</v>
      </c>
      <c r="AV319" s="13" t="s">
        <v>82</v>
      </c>
      <c r="AW319" s="13" t="s">
        <v>4</v>
      </c>
      <c r="AX319" s="13" t="s">
        <v>80</v>
      </c>
      <c r="AY319" s="198" t="s">
        <v>125</v>
      </c>
    </row>
    <row r="320" spans="1:65" s="2" customFormat="1" ht="24.2" customHeight="1">
      <c r="A320" s="35"/>
      <c r="B320" s="36"/>
      <c r="C320" s="210" t="s">
        <v>507</v>
      </c>
      <c r="D320" s="210" t="s">
        <v>234</v>
      </c>
      <c r="E320" s="211" t="s">
        <v>508</v>
      </c>
      <c r="F320" s="212" t="s">
        <v>509</v>
      </c>
      <c r="G320" s="213" t="s">
        <v>130</v>
      </c>
      <c r="H320" s="214">
        <v>54.899000000000001</v>
      </c>
      <c r="I320" s="215"/>
      <c r="J320" s="216">
        <f>ROUND(I320*H320,2)</f>
        <v>0</v>
      </c>
      <c r="K320" s="212" t="s">
        <v>131</v>
      </c>
      <c r="L320" s="217"/>
      <c r="M320" s="218" t="s">
        <v>19</v>
      </c>
      <c r="N320" s="219" t="s">
        <v>46</v>
      </c>
      <c r="O320" s="65"/>
      <c r="P320" s="178">
        <f>O320*H320</f>
        <v>0</v>
      </c>
      <c r="Q320" s="178">
        <v>0.17599999999999999</v>
      </c>
      <c r="R320" s="178">
        <f>Q320*H320</f>
        <v>9.6622240000000001</v>
      </c>
      <c r="S320" s="178">
        <v>0</v>
      </c>
      <c r="T320" s="17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80" t="s">
        <v>180</v>
      </c>
      <c r="AT320" s="180" t="s">
        <v>234</v>
      </c>
      <c r="AU320" s="180" t="s">
        <v>82</v>
      </c>
      <c r="AY320" s="18" t="s">
        <v>125</v>
      </c>
      <c r="BE320" s="181">
        <f>IF(N320="základní",J320,0)</f>
        <v>0</v>
      </c>
      <c r="BF320" s="181">
        <f>IF(N320="snížená",J320,0)</f>
        <v>0</v>
      </c>
      <c r="BG320" s="181">
        <f>IF(N320="zákl. přenesená",J320,0)</f>
        <v>0</v>
      </c>
      <c r="BH320" s="181">
        <f>IF(N320="sníž. přenesená",J320,0)</f>
        <v>0</v>
      </c>
      <c r="BI320" s="181">
        <f>IF(N320="nulová",J320,0)</f>
        <v>0</v>
      </c>
      <c r="BJ320" s="18" t="s">
        <v>80</v>
      </c>
      <c r="BK320" s="181">
        <f>ROUND(I320*H320,2)</f>
        <v>0</v>
      </c>
      <c r="BL320" s="18" t="s">
        <v>132</v>
      </c>
      <c r="BM320" s="180" t="s">
        <v>510</v>
      </c>
    </row>
    <row r="321" spans="1:65" s="13" customFormat="1" ht="11.25">
      <c r="B321" s="187"/>
      <c r="C321" s="188"/>
      <c r="D321" s="189" t="s">
        <v>136</v>
      </c>
      <c r="E321" s="190" t="s">
        <v>19</v>
      </c>
      <c r="F321" s="191" t="s">
        <v>500</v>
      </c>
      <c r="G321" s="188"/>
      <c r="H321" s="192">
        <v>53.3</v>
      </c>
      <c r="I321" s="193"/>
      <c r="J321" s="188"/>
      <c r="K321" s="188"/>
      <c r="L321" s="194"/>
      <c r="M321" s="195"/>
      <c r="N321" s="196"/>
      <c r="O321" s="196"/>
      <c r="P321" s="196"/>
      <c r="Q321" s="196"/>
      <c r="R321" s="196"/>
      <c r="S321" s="196"/>
      <c r="T321" s="197"/>
      <c r="AT321" s="198" t="s">
        <v>136</v>
      </c>
      <c r="AU321" s="198" t="s">
        <v>82</v>
      </c>
      <c r="AV321" s="13" t="s">
        <v>82</v>
      </c>
      <c r="AW321" s="13" t="s">
        <v>35</v>
      </c>
      <c r="AX321" s="13" t="s">
        <v>80</v>
      </c>
      <c r="AY321" s="198" t="s">
        <v>125</v>
      </c>
    </row>
    <row r="322" spans="1:65" s="13" customFormat="1" ht="11.25">
      <c r="B322" s="187"/>
      <c r="C322" s="188"/>
      <c r="D322" s="189" t="s">
        <v>136</v>
      </c>
      <c r="E322" s="188"/>
      <c r="F322" s="191" t="s">
        <v>511</v>
      </c>
      <c r="G322" s="188"/>
      <c r="H322" s="192">
        <v>54.899000000000001</v>
      </c>
      <c r="I322" s="193"/>
      <c r="J322" s="188"/>
      <c r="K322" s="188"/>
      <c r="L322" s="194"/>
      <c r="M322" s="195"/>
      <c r="N322" s="196"/>
      <c r="O322" s="196"/>
      <c r="P322" s="196"/>
      <c r="Q322" s="196"/>
      <c r="R322" s="196"/>
      <c r="S322" s="196"/>
      <c r="T322" s="197"/>
      <c r="AT322" s="198" t="s">
        <v>136</v>
      </c>
      <c r="AU322" s="198" t="s">
        <v>82</v>
      </c>
      <c r="AV322" s="13" t="s">
        <v>82</v>
      </c>
      <c r="AW322" s="13" t="s">
        <v>4</v>
      </c>
      <c r="AX322" s="13" t="s">
        <v>80</v>
      </c>
      <c r="AY322" s="198" t="s">
        <v>125</v>
      </c>
    </row>
    <row r="323" spans="1:65" s="2" customFormat="1" ht="66.75" customHeight="1">
      <c r="A323" s="35"/>
      <c r="B323" s="36"/>
      <c r="C323" s="169" t="s">
        <v>512</v>
      </c>
      <c r="D323" s="169" t="s">
        <v>127</v>
      </c>
      <c r="E323" s="170" t="s">
        <v>513</v>
      </c>
      <c r="F323" s="171" t="s">
        <v>514</v>
      </c>
      <c r="G323" s="172" t="s">
        <v>130</v>
      </c>
      <c r="H323" s="173">
        <v>1.68</v>
      </c>
      <c r="I323" s="174"/>
      <c r="J323" s="175">
        <f>ROUND(I323*H323,2)</f>
        <v>0</v>
      </c>
      <c r="K323" s="171" t="s">
        <v>19</v>
      </c>
      <c r="L323" s="40"/>
      <c r="M323" s="176" t="s">
        <v>19</v>
      </c>
      <c r="N323" s="177" t="s">
        <v>46</v>
      </c>
      <c r="O323" s="65"/>
      <c r="P323" s="178">
        <f>O323*H323</f>
        <v>0</v>
      </c>
      <c r="Q323" s="178">
        <v>0.68179999999999996</v>
      </c>
      <c r="R323" s="178">
        <f>Q323*H323</f>
        <v>1.145424</v>
      </c>
      <c r="S323" s="178">
        <v>0</v>
      </c>
      <c r="T323" s="179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80" t="s">
        <v>132</v>
      </c>
      <c r="AT323" s="180" t="s">
        <v>127</v>
      </c>
      <c r="AU323" s="180" t="s">
        <v>82</v>
      </c>
      <c r="AY323" s="18" t="s">
        <v>125</v>
      </c>
      <c r="BE323" s="181">
        <f>IF(N323="základní",J323,0)</f>
        <v>0</v>
      </c>
      <c r="BF323" s="181">
        <f>IF(N323="snížená",J323,0)</f>
        <v>0</v>
      </c>
      <c r="BG323" s="181">
        <f>IF(N323="zákl. přenesená",J323,0)</f>
        <v>0</v>
      </c>
      <c r="BH323" s="181">
        <f>IF(N323="sníž. přenesená",J323,0)</f>
        <v>0</v>
      </c>
      <c r="BI323" s="181">
        <f>IF(N323="nulová",J323,0)</f>
        <v>0</v>
      </c>
      <c r="BJ323" s="18" t="s">
        <v>80</v>
      </c>
      <c r="BK323" s="181">
        <f>ROUND(I323*H323,2)</f>
        <v>0</v>
      </c>
      <c r="BL323" s="18" t="s">
        <v>132</v>
      </c>
      <c r="BM323" s="180" t="s">
        <v>515</v>
      </c>
    </row>
    <row r="324" spans="1:65" s="13" customFormat="1" ht="11.25">
      <c r="B324" s="187"/>
      <c r="C324" s="188"/>
      <c r="D324" s="189" t="s">
        <v>136</v>
      </c>
      <c r="E324" s="190" t="s">
        <v>19</v>
      </c>
      <c r="F324" s="191" t="s">
        <v>516</v>
      </c>
      <c r="G324" s="188"/>
      <c r="H324" s="192">
        <v>1.68</v>
      </c>
      <c r="I324" s="193"/>
      <c r="J324" s="188"/>
      <c r="K324" s="188"/>
      <c r="L324" s="194"/>
      <c r="M324" s="195"/>
      <c r="N324" s="196"/>
      <c r="O324" s="196"/>
      <c r="P324" s="196"/>
      <c r="Q324" s="196"/>
      <c r="R324" s="196"/>
      <c r="S324" s="196"/>
      <c r="T324" s="197"/>
      <c r="AT324" s="198" t="s">
        <v>136</v>
      </c>
      <c r="AU324" s="198" t="s">
        <v>82</v>
      </c>
      <c r="AV324" s="13" t="s">
        <v>82</v>
      </c>
      <c r="AW324" s="13" t="s">
        <v>35</v>
      </c>
      <c r="AX324" s="13" t="s">
        <v>80</v>
      </c>
      <c r="AY324" s="198" t="s">
        <v>125</v>
      </c>
    </row>
    <row r="325" spans="1:65" s="2" customFormat="1" ht="24.2" customHeight="1">
      <c r="A325" s="35"/>
      <c r="B325" s="36"/>
      <c r="C325" s="210" t="s">
        <v>517</v>
      </c>
      <c r="D325" s="210" t="s">
        <v>234</v>
      </c>
      <c r="E325" s="211" t="s">
        <v>518</v>
      </c>
      <c r="F325" s="212" t="s">
        <v>519</v>
      </c>
      <c r="G325" s="213" t="s">
        <v>130</v>
      </c>
      <c r="H325" s="214">
        <v>1.73</v>
      </c>
      <c r="I325" s="215"/>
      <c r="J325" s="216">
        <f>ROUND(I325*H325,2)</f>
        <v>0</v>
      </c>
      <c r="K325" s="212" t="s">
        <v>131</v>
      </c>
      <c r="L325" s="217"/>
      <c r="M325" s="218" t="s">
        <v>19</v>
      </c>
      <c r="N325" s="219" t="s">
        <v>46</v>
      </c>
      <c r="O325" s="65"/>
      <c r="P325" s="178">
        <f>O325*H325</f>
        <v>0</v>
      </c>
      <c r="Q325" s="178">
        <v>0.13200000000000001</v>
      </c>
      <c r="R325" s="178">
        <f>Q325*H325</f>
        <v>0.22836000000000001</v>
      </c>
      <c r="S325" s="178">
        <v>0</v>
      </c>
      <c r="T325" s="179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80" t="s">
        <v>180</v>
      </c>
      <c r="AT325" s="180" t="s">
        <v>234</v>
      </c>
      <c r="AU325" s="180" t="s">
        <v>82</v>
      </c>
      <c r="AY325" s="18" t="s">
        <v>125</v>
      </c>
      <c r="BE325" s="181">
        <f>IF(N325="základní",J325,0)</f>
        <v>0</v>
      </c>
      <c r="BF325" s="181">
        <f>IF(N325="snížená",J325,0)</f>
        <v>0</v>
      </c>
      <c r="BG325" s="181">
        <f>IF(N325="zákl. přenesená",J325,0)</f>
        <v>0</v>
      </c>
      <c r="BH325" s="181">
        <f>IF(N325="sníž. přenesená",J325,0)</f>
        <v>0</v>
      </c>
      <c r="BI325" s="181">
        <f>IF(N325="nulová",J325,0)</f>
        <v>0</v>
      </c>
      <c r="BJ325" s="18" t="s">
        <v>80</v>
      </c>
      <c r="BK325" s="181">
        <f>ROUND(I325*H325,2)</f>
        <v>0</v>
      </c>
      <c r="BL325" s="18" t="s">
        <v>132</v>
      </c>
      <c r="BM325" s="180" t="s">
        <v>520</v>
      </c>
    </row>
    <row r="326" spans="1:65" s="13" customFormat="1" ht="11.25">
      <c r="B326" s="187"/>
      <c r="C326" s="188"/>
      <c r="D326" s="189" t="s">
        <v>136</v>
      </c>
      <c r="E326" s="188"/>
      <c r="F326" s="191" t="s">
        <v>521</v>
      </c>
      <c r="G326" s="188"/>
      <c r="H326" s="192">
        <v>1.73</v>
      </c>
      <c r="I326" s="193"/>
      <c r="J326" s="188"/>
      <c r="K326" s="188"/>
      <c r="L326" s="194"/>
      <c r="M326" s="195"/>
      <c r="N326" s="196"/>
      <c r="O326" s="196"/>
      <c r="P326" s="196"/>
      <c r="Q326" s="196"/>
      <c r="R326" s="196"/>
      <c r="S326" s="196"/>
      <c r="T326" s="197"/>
      <c r="AT326" s="198" t="s">
        <v>136</v>
      </c>
      <c r="AU326" s="198" t="s">
        <v>82</v>
      </c>
      <c r="AV326" s="13" t="s">
        <v>82</v>
      </c>
      <c r="AW326" s="13" t="s">
        <v>4</v>
      </c>
      <c r="AX326" s="13" t="s">
        <v>80</v>
      </c>
      <c r="AY326" s="198" t="s">
        <v>125</v>
      </c>
    </row>
    <row r="327" spans="1:65" s="12" customFormat="1" ht="22.9" customHeight="1">
      <c r="B327" s="153"/>
      <c r="C327" s="154"/>
      <c r="D327" s="155" t="s">
        <v>74</v>
      </c>
      <c r="E327" s="167" t="s">
        <v>166</v>
      </c>
      <c r="F327" s="167" t="s">
        <v>522</v>
      </c>
      <c r="G327" s="154"/>
      <c r="H327" s="154"/>
      <c r="I327" s="157"/>
      <c r="J327" s="168">
        <f>BK327</f>
        <v>0</v>
      </c>
      <c r="K327" s="154"/>
      <c r="L327" s="159"/>
      <c r="M327" s="160"/>
      <c r="N327" s="161"/>
      <c r="O327" s="161"/>
      <c r="P327" s="162">
        <f>SUM(P328:P338)</f>
        <v>0</v>
      </c>
      <c r="Q327" s="161"/>
      <c r="R327" s="162">
        <f>SUM(R328:R338)</f>
        <v>6.4261482599999997</v>
      </c>
      <c r="S327" s="161"/>
      <c r="T327" s="163">
        <f>SUM(T328:T338)</f>
        <v>0</v>
      </c>
      <c r="AR327" s="164" t="s">
        <v>80</v>
      </c>
      <c r="AT327" s="165" t="s">
        <v>74</v>
      </c>
      <c r="AU327" s="165" t="s">
        <v>80</v>
      </c>
      <c r="AY327" s="164" t="s">
        <v>125</v>
      </c>
      <c r="BK327" s="166">
        <f>SUM(BK328:BK338)</f>
        <v>0</v>
      </c>
    </row>
    <row r="328" spans="1:65" s="2" customFormat="1" ht="24.2" customHeight="1">
      <c r="A328" s="35"/>
      <c r="B328" s="36"/>
      <c r="C328" s="169" t="s">
        <v>523</v>
      </c>
      <c r="D328" s="169" t="s">
        <v>127</v>
      </c>
      <c r="E328" s="170" t="s">
        <v>524</v>
      </c>
      <c r="F328" s="171" t="s">
        <v>525</v>
      </c>
      <c r="G328" s="172" t="s">
        <v>130</v>
      </c>
      <c r="H328" s="173">
        <v>560</v>
      </c>
      <c r="I328" s="174"/>
      <c r="J328" s="175">
        <f>ROUND(I328*H328,2)</f>
        <v>0</v>
      </c>
      <c r="K328" s="171" t="s">
        <v>19</v>
      </c>
      <c r="L328" s="40"/>
      <c r="M328" s="176" t="s">
        <v>19</v>
      </c>
      <c r="N328" s="177" t="s">
        <v>46</v>
      </c>
      <c r="O328" s="65"/>
      <c r="P328" s="178">
        <f>O328*H328</f>
        <v>0</v>
      </c>
      <c r="Q328" s="178">
        <v>1.0919999999999999E-2</v>
      </c>
      <c r="R328" s="178">
        <f>Q328*H328</f>
        <v>6.1151999999999997</v>
      </c>
      <c r="S328" s="178">
        <v>0</v>
      </c>
      <c r="T328" s="179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80" t="s">
        <v>132</v>
      </c>
      <c r="AT328" s="180" t="s">
        <v>127</v>
      </c>
      <c r="AU328" s="180" t="s">
        <v>82</v>
      </c>
      <c r="AY328" s="18" t="s">
        <v>125</v>
      </c>
      <c r="BE328" s="181">
        <f>IF(N328="základní",J328,0)</f>
        <v>0</v>
      </c>
      <c r="BF328" s="181">
        <f>IF(N328="snížená",J328,0)</f>
        <v>0</v>
      </c>
      <c r="BG328" s="181">
        <f>IF(N328="zákl. přenesená",J328,0)</f>
        <v>0</v>
      </c>
      <c r="BH328" s="181">
        <f>IF(N328="sníž. přenesená",J328,0)</f>
        <v>0</v>
      </c>
      <c r="BI328" s="181">
        <f>IF(N328="nulová",J328,0)</f>
        <v>0</v>
      </c>
      <c r="BJ328" s="18" t="s">
        <v>80</v>
      </c>
      <c r="BK328" s="181">
        <f>ROUND(I328*H328,2)</f>
        <v>0</v>
      </c>
      <c r="BL328" s="18" t="s">
        <v>132</v>
      </c>
      <c r="BM328" s="180" t="s">
        <v>526</v>
      </c>
    </row>
    <row r="329" spans="1:65" s="2" customFormat="1" ht="19.5">
      <c r="A329" s="35"/>
      <c r="B329" s="36"/>
      <c r="C329" s="37"/>
      <c r="D329" s="189" t="s">
        <v>527</v>
      </c>
      <c r="E329" s="37"/>
      <c r="F329" s="220" t="s">
        <v>528</v>
      </c>
      <c r="G329" s="37"/>
      <c r="H329" s="37"/>
      <c r="I329" s="184"/>
      <c r="J329" s="37"/>
      <c r="K329" s="37"/>
      <c r="L329" s="40"/>
      <c r="M329" s="185"/>
      <c r="N329" s="186"/>
      <c r="O329" s="65"/>
      <c r="P329" s="65"/>
      <c r="Q329" s="65"/>
      <c r="R329" s="65"/>
      <c r="S329" s="65"/>
      <c r="T329" s="66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8" t="s">
        <v>527</v>
      </c>
      <c r="AU329" s="18" t="s">
        <v>82</v>
      </c>
    </row>
    <row r="330" spans="1:65" s="13" customFormat="1" ht="11.25">
      <c r="B330" s="187"/>
      <c r="C330" s="188"/>
      <c r="D330" s="189" t="s">
        <v>136</v>
      </c>
      <c r="E330" s="190" t="s">
        <v>19</v>
      </c>
      <c r="F330" s="191" t="s">
        <v>529</v>
      </c>
      <c r="G330" s="188"/>
      <c r="H330" s="192">
        <v>450</v>
      </c>
      <c r="I330" s="193"/>
      <c r="J330" s="188"/>
      <c r="K330" s="188"/>
      <c r="L330" s="194"/>
      <c r="M330" s="195"/>
      <c r="N330" s="196"/>
      <c r="O330" s="196"/>
      <c r="P330" s="196"/>
      <c r="Q330" s="196"/>
      <c r="R330" s="196"/>
      <c r="S330" s="196"/>
      <c r="T330" s="197"/>
      <c r="AT330" s="198" t="s">
        <v>136</v>
      </c>
      <c r="AU330" s="198" t="s">
        <v>82</v>
      </c>
      <c r="AV330" s="13" t="s">
        <v>82</v>
      </c>
      <c r="AW330" s="13" t="s">
        <v>35</v>
      </c>
      <c r="AX330" s="13" t="s">
        <v>75</v>
      </c>
      <c r="AY330" s="198" t="s">
        <v>125</v>
      </c>
    </row>
    <row r="331" spans="1:65" s="13" customFormat="1" ht="11.25">
      <c r="B331" s="187"/>
      <c r="C331" s="188"/>
      <c r="D331" s="189" t="s">
        <v>136</v>
      </c>
      <c r="E331" s="190" t="s">
        <v>19</v>
      </c>
      <c r="F331" s="191" t="s">
        <v>530</v>
      </c>
      <c r="G331" s="188"/>
      <c r="H331" s="192">
        <v>110</v>
      </c>
      <c r="I331" s="193"/>
      <c r="J331" s="188"/>
      <c r="K331" s="188"/>
      <c r="L331" s="194"/>
      <c r="M331" s="195"/>
      <c r="N331" s="196"/>
      <c r="O331" s="196"/>
      <c r="P331" s="196"/>
      <c r="Q331" s="196"/>
      <c r="R331" s="196"/>
      <c r="S331" s="196"/>
      <c r="T331" s="197"/>
      <c r="AT331" s="198" t="s">
        <v>136</v>
      </c>
      <c r="AU331" s="198" t="s">
        <v>82</v>
      </c>
      <c r="AV331" s="13" t="s">
        <v>82</v>
      </c>
      <c r="AW331" s="13" t="s">
        <v>35</v>
      </c>
      <c r="AX331" s="13" t="s">
        <v>75</v>
      </c>
      <c r="AY331" s="198" t="s">
        <v>125</v>
      </c>
    </row>
    <row r="332" spans="1:65" s="14" customFormat="1" ht="11.25">
      <c r="B332" s="199"/>
      <c r="C332" s="200"/>
      <c r="D332" s="189" t="s">
        <v>136</v>
      </c>
      <c r="E332" s="201" t="s">
        <v>19</v>
      </c>
      <c r="F332" s="202" t="s">
        <v>139</v>
      </c>
      <c r="G332" s="200"/>
      <c r="H332" s="203">
        <v>560</v>
      </c>
      <c r="I332" s="204"/>
      <c r="J332" s="200"/>
      <c r="K332" s="200"/>
      <c r="L332" s="205"/>
      <c r="M332" s="206"/>
      <c r="N332" s="207"/>
      <c r="O332" s="207"/>
      <c r="P332" s="207"/>
      <c r="Q332" s="207"/>
      <c r="R332" s="207"/>
      <c r="S332" s="207"/>
      <c r="T332" s="208"/>
      <c r="AT332" s="209" t="s">
        <v>136</v>
      </c>
      <c r="AU332" s="209" t="s">
        <v>82</v>
      </c>
      <c r="AV332" s="14" t="s">
        <v>132</v>
      </c>
      <c r="AW332" s="14" t="s">
        <v>35</v>
      </c>
      <c r="AX332" s="14" t="s">
        <v>80</v>
      </c>
      <c r="AY332" s="209" t="s">
        <v>125</v>
      </c>
    </row>
    <row r="333" spans="1:65" s="2" customFormat="1" ht="24.2" customHeight="1">
      <c r="A333" s="35"/>
      <c r="B333" s="36"/>
      <c r="C333" s="169" t="s">
        <v>531</v>
      </c>
      <c r="D333" s="169" t="s">
        <v>127</v>
      </c>
      <c r="E333" s="170" t="s">
        <v>532</v>
      </c>
      <c r="F333" s="171" t="s">
        <v>533</v>
      </c>
      <c r="G333" s="172" t="s">
        <v>253</v>
      </c>
      <c r="H333" s="173">
        <v>2221.0590000000002</v>
      </c>
      <c r="I333" s="174"/>
      <c r="J333" s="175">
        <f>ROUND(I333*H333,2)</f>
        <v>0</v>
      </c>
      <c r="K333" s="171" t="s">
        <v>19</v>
      </c>
      <c r="L333" s="40"/>
      <c r="M333" s="176" t="s">
        <v>19</v>
      </c>
      <c r="N333" s="177" t="s">
        <v>46</v>
      </c>
      <c r="O333" s="65"/>
      <c r="P333" s="178">
        <f>O333*H333</f>
        <v>0</v>
      </c>
      <c r="Q333" s="178">
        <v>1.3999999999999999E-4</v>
      </c>
      <c r="R333" s="178">
        <f>Q333*H333</f>
        <v>0.31094825999999998</v>
      </c>
      <c r="S333" s="178">
        <v>0</v>
      </c>
      <c r="T333" s="17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80" t="s">
        <v>132</v>
      </c>
      <c r="AT333" s="180" t="s">
        <v>127</v>
      </c>
      <c r="AU333" s="180" t="s">
        <v>82</v>
      </c>
      <c r="AY333" s="18" t="s">
        <v>125</v>
      </c>
      <c r="BE333" s="181">
        <f>IF(N333="základní",J333,0)</f>
        <v>0</v>
      </c>
      <c r="BF333" s="181">
        <f>IF(N333="snížená",J333,0)</f>
        <v>0</v>
      </c>
      <c r="BG333" s="181">
        <f>IF(N333="zákl. přenesená",J333,0)</f>
        <v>0</v>
      </c>
      <c r="BH333" s="181">
        <f>IF(N333="sníž. přenesená",J333,0)</f>
        <v>0</v>
      </c>
      <c r="BI333" s="181">
        <f>IF(N333="nulová",J333,0)</f>
        <v>0</v>
      </c>
      <c r="BJ333" s="18" t="s">
        <v>80</v>
      </c>
      <c r="BK333" s="181">
        <f>ROUND(I333*H333,2)</f>
        <v>0</v>
      </c>
      <c r="BL333" s="18" t="s">
        <v>132</v>
      </c>
      <c r="BM333" s="180" t="s">
        <v>534</v>
      </c>
    </row>
    <row r="334" spans="1:65" s="13" customFormat="1" ht="11.25">
      <c r="B334" s="187"/>
      <c r="C334" s="188"/>
      <c r="D334" s="189" t="s">
        <v>136</v>
      </c>
      <c r="E334" s="190" t="s">
        <v>19</v>
      </c>
      <c r="F334" s="191" t="s">
        <v>535</v>
      </c>
      <c r="G334" s="188"/>
      <c r="H334" s="192">
        <v>278.01600000000002</v>
      </c>
      <c r="I334" s="193"/>
      <c r="J334" s="188"/>
      <c r="K334" s="188"/>
      <c r="L334" s="194"/>
      <c r="M334" s="195"/>
      <c r="N334" s="196"/>
      <c r="O334" s="196"/>
      <c r="P334" s="196"/>
      <c r="Q334" s="196"/>
      <c r="R334" s="196"/>
      <c r="S334" s="196"/>
      <c r="T334" s="197"/>
      <c r="AT334" s="198" t="s">
        <v>136</v>
      </c>
      <c r="AU334" s="198" t="s">
        <v>82</v>
      </c>
      <c r="AV334" s="13" t="s">
        <v>82</v>
      </c>
      <c r="AW334" s="13" t="s">
        <v>35</v>
      </c>
      <c r="AX334" s="13" t="s">
        <v>75</v>
      </c>
      <c r="AY334" s="198" t="s">
        <v>125</v>
      </c>
    </row>
    <row r="335" spans="1:65" s="13" customFormat="1" ht="11.25">
      <c r="B335" s="187"/>
      <c r="C335" s="188"/>
      <c r="D335" s="189" t="s">
        <v>136</v>
      </c>
      <c r="E335" s="190" t="s">
        <v>19</v>
      </c>
      <c r="F335" s="191" t="s">
        <v>536</v>
      </c>
      <c r="G335" s="188"/>
      <c r="H335" s="192">
        <v>785.88</v>
      </c>
      <c r="I335" s="193"/>
      <c r="J335" s="188"/>
      <c r="K335" s="188"/>
      <c r="L335" s="194"/>
      <c r="M335" s="195"/>
      <c r="N335" s="196"/>
      <c r="O335" s="196"/>
      <c r="P335" s="196"/>
      <c r="Q335" s="196"/>
      <c r="R335" s="196"/>
      <c r="S335" s="196"/>
      <c r="T335" s="197"/>
      <c r="AT335" s="198" t="s">
        <v>136</v>
      </c>
      <c r="AU335" s="198" t="s">
        <v>82</v>
      </c>
      <c r="AV335" s="13" t="s">
        <v>82</v>
      </c>
      <c r="AW335" s="13" t="s">
        <v>35</v>
      </c>
      <c r="AX335" s="13" t="s">
        <v>75</v>
      </c>
      <c r="AY335" s="198" t="s">
        <v>125</v>
      </c>
    </row>
    <row r="336" spans="1:65" s="13" customFormat="1" ht="11.25">
      <c r="B336" s="187"/>
      <c r="C336" s="188"/>
      <c r="D336" s="189" t="s">
        <v>136</v>
      </c>
      <c r="E336" s="190" t="s">
        <v>19</v>
      </c>
      <c r="F336" s="191" t="s">
        <v>537</v>
      </c>
      <c r="G336" s="188"/>
      <c r="H336" s="192">
        <v>1125</v>
      </c>
      <c r="I336" s="193"/>
      <c r="J336" s="188"/>
      <c r="K336" s="188"/>
      <c r="L336" s="194"/>
      <c r="M336" s="195"/>
      <c r="N336" s="196"/>
      <c r="O336" s="196"/>
      <c r="P336" s="196"/>
      <c r="Q336" s="196"/>
      <c r="R336" s="196"/>
      <c r="S336" s="196"/>
      <c r="T336" s="197"/>
      <c r="AT336" s="198" t="s">
        <v>136</v>
      </c>
      <c r="AU336" s="198" t="s">
        <v>82</v>
      </c>
      <c r="AV336" s="13" t="s">
        <v>82</v>
      </c>
      <c r="AW336" s="13" t="s">
        <v>35</v>
      </c>
      <c r="AX336" s="13" t="s">
        <v>75</v>
      </c>
      <c r="AY336" s="198" t="s">
        <v>125</v>
      </c>
    </row>
    <row r="337" spans="1:65" s="13" customFormat="1" ht="11.25">
      <c r="B337" s="187"/>
      <c r="C337" s="188"/>
      <c r="D337" s="189" t="s">
        <v>136</v>
      </c>
      <c r="E337" s="190" t="s">
        <v>19</v>
      </c>
      <c r="F337" s="191" t="s">
        <v>538</v>
      </c>
      <c r="G337" s="188"/>
      <c r="H337" s="192">
        <v>32.162999999999997</v>
      </c>
      <c r="I337" s="193"/>
      <c r="J337" s="188"/>
      <c r="K337" s="188"/>
      <c r="L337" s="194"/>
      <c r="M337" s="195"/>
      <c r="N337" s="196"/>
      <c r="O337" s="196"/>
      <c r="P337" s="196"/>
      <c r="Q337" s="196"/>
      <c r="R337" s="196"/>
      <c r="S337" s="196"/>
      <c r="T337" s="197"/>
      <c r="AT337" s="198" t="s">
        <v>136</v>
      </c>
      <c r="AU337" s="198" t="s">
        <v>82</v>
      </c>
      <c r="AV337" s="13" t="s">
        <v>82</v>
      </c>
      <c r="AW337" s="13" t="s">
        <v>35</v>
      </c>
      <c r="AX337" s="13" t="s">
        <v>75</v>
      </c>
      <c r="AY337" s="198" t="s">
        <v>125</v>
      </c>
    </row>
    <row r="338" spans="1:65" s="14" customFormat="1" ht="11.25">
      <c r="B338" s="199"/>
      <c r="C338" s="200"/>
      <c r="D338" s="189" t="s">
        <v>136</v>
      </c>
      <c r="E338" s="201" t="s">
        <v>19</v>
      </c>
      <c r="F338" s="202" t="s">
        <v>139</v>
      </c>
      <c r="G338" s="200"/>
      <c r="H338" s="203">
        <v>2221.0590000000002</v>
      </c>
      <c r="I338" s="204"/>
      <c r="J338" s="200"/>
      <c r="K338" s="200"/>
      <c r="L338" s="205"/>
      <c r="M338" s="206"/>
      <c r="N338" s="207"/>
      <c r="O338" s="207"/>
      <c r="P338" s="207"/>
      <c r="Q338" s="207"/>
      <c r="R338" s="207"/>
      <c r="S338" s="207"/>
      <c r="T338" s="208"/>
      <c r="AT338" s="209" t="s">
        <v>136</v>
      </c>
      <c r="AU338" s="209" t="s">
        <v>82</v>
      </c>
      <c r="AV338" s="14" t="s">
        <v>132</v>
      </c>
      <c r="AW338" s="14" t="s">
        <v>35</v>
      </c>
      <c r="AX338" s="14" t="s">
        <v>80</v>
      </c>
      <c r="AY338" s="209" t="s">
        <v>125</v>
      </c>
    </row>
    <row r="339" spans="1:65" s="12" customFormat="1" ht="22.9" customHeight="1">
      <c r="B339" s="153"/>
      <c r="C339" s="154"/>
      <c r="D339" s="155" t="s">
        <v>74</v>
      </c>
      <c r="E339" s="167" t="s">
        <v>180</v>
      </c>
      <c r="F339" s="167" t="s">
        <v>539</v>
      </c>
      <c r="G339" s="154"/>
      <c r="H339" s="154"/>
      <c r="I339" s="157"/>
      <c r="J339" s="168">
        <f>BK339</f>
        <v>0</v>
      </c>
      <c r="K339" s="154"/>
      <c r="L339" s="159"/>
      <c r="M339" s="160"/>
      <c r="N339" s="161"/>
      <c r="O339" s="161"/>
      <c r="P339" s="162">
        <f>SUM(P340:P354)</f>
        <v>0</v>
      </c>
      <c r="Q339" s="161"/>
      <c r="R339" s="162">
        <f>SUM(R340:R354)</f>
        <v>0.78284649999999989</v>
      </c>
      <c r="S339" s="161"/>
      <c r="T339" s="163">
        <f>SUM(T340:T354)</f>
        <v>2.4359999999999999</v>
      </c>
      <c r="AR339" s="164" t="s">
        <v>80</v>
      </c>
      <c r="AT339" s="165" t="s">
        <v>74</v>
      </c>
      <c r="AU339" s="165" t="s">
        <v>80</v>
      </c>
      <c r="AY339" s="164" t="s">
        <v>125</v>
      </c>
      <c r="BK339" s="166">
        <f>SUM(BK340:BK354)</f>
        <v>0</v>
      </c>
    </row>
    <row r="340" spans="1:65" s="2" customFormat="1" ht="24.2" customHeight="1">
      <c r="A340" s="35"/>
      <c r="B340" s="36"/>
      <c r="C340" s="169" t="s">
        <v>540</v>
      </c>
      <c r="D340" s="169" t="s">
        <v>127</v>
      </c>
      <c r="E340" s="170" t="s">
        <v>541</v>
      </c>
      <c r="F340" s="171" t="s">
        <v>542</v>
      </c>
      <c r="G340" s="172" t="s">
        <v>147</v>
      </c>
      <c r="H340" s="173">
        <v>5</v>
      </c>
      <c r="I340" s="174"/>
      <c r="J340" s="175">
        <f>ROUND(I340*H340,2)</f>
        <v>0</v>
      </c>
      <c r="K340" s="171" t="s">
        <v>131</v>
      </c>
      <c r="L340" s="40"/>
      <c r="M340" s="176" t="s">
        <v>19</v>
      </c>
      <c r="N340" s="177" t="s">
        <v>46</v>
      </c>
      <c r="O340" s="65"/>
      <c r="P340" s="178">
        <f>O340*H340</f>
        <v>0</v>
      </c>
      <c r="Q340" s="178">
        <v>0</v>
      </c>
      <c r="R340" s="178">
        <f>Q340*H340</f>
        <v>0</v>
      </c>
      <c r="S340" s="178">
        <v>0.32</v>
      </c>
      <c r="T340" s="179">
        <f>S340*H340</f>
        <v>1.6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80" t="s">
        <v>132</v>
      </c>
      <c r="AT340" s="180" t="s">
        <v>127</v>
      </c>
      <c r="AU340" s="180" t="s">
        <v>82</v>
      </c>
      <c r="AY340" s="18" t="s">
        <v>125</v>
      </c>
      <c r="BE340" s="181">
        <f>IF(N340="základní",J340,0)</f>
        <v>0</v>
      </c>
      <c r="BF340" s="181">
        <f>IF(N340="snížená",J340,0)</f>
        <v>0</v>
      </c>
      <c r="BG340" s="181">
        <f>IF(N340="zákl. přenesená",J340,0)</f>
        <v>0</v>
      </c>
      <c r="BH340" s="181">
        <f>IF(N340="sníž. přenesená",J340,0)</f>
        <v>0</v>
      </c>
      <c r="BI340" s="181">
        <f>IF(N340="nulová",J340,0)</f>
        <v>0</v>
      </c>
      <c r="BJ340" s="18" t="s">
        <v>80</v>
      </c>
      <c r="BK340" s="181">
        <f>ROUND(I340*H340,2)</f>
        <v>0</v>
      </c>
      <c r="BL340" s="18" t="s">
        <v>132</v>
      </c>
      <c r="BM340" s="180" t="s">
        <v>543</v>
      </c>
    </row>
    <row r="341" spans="1:65" s="2" customFormat="1" ht="11.25">
      <c r="A341" s="35"/>
      <c r="B341" s="36"/>
      <c r="C341" s="37"/>
      <c r="D341" s="182" t="s">
        <v>134</v>
      </c>
      <c r="E341" s="37"/>
      <c r="F341" s="183" t="s">
        <v>544</v>
      </c>
      <c r="G341" s="37"/>
      <c r="H341" s="37"/>
      <c r="I341" s="184"/>
      <c r="J341" s="37"/>
      <c r="K341" s="37"/>
      <c r="L341" s="40"/>
      <c r="M341" s="185"/>
      <c r="N341" s="186"/>
      <c r="O341" s="65"/>
      <c r="P341" s="65"/>
      <c r="Q341" s="65"/>
      <c r="R341" s="65"/>
      <c r="S341" s="65"/>
      <c r="T341" s="66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T341" s="18" t="s">
        <v>134</v>
      </c>
      <c r="AU341" s="18" t="s">
        <v>82</v>
      </c>
    </row>
    <row r="342" spans="1:65" s="2" customFormat="1" ht="24.2" customHeight="1">
      <c r="A342" s="35"/>
      <c r="B342" s="36"/>
      <c r="C342" s="169" t="s">
        <v>545</v>
      </c>
      <c r="D342" s="169" t="s">
        <v>127</v>
      </c>
      <c r="E342" s="170" t="s">
        <v>546</v>
      </c>
      <c r="F342" s="171" t="s">
        <v>547</v>
      </c>
      <c r="G342" s="172" t="s">
        <v>147</v>
      </c>
      <c r="H342" s="173">
        <v>5</v>
      </c>
      <c r="I342" s="174"/>
      <c r="J342" s="175">
        <f>ROUND(I342*H342,2)</f>
        <v>0</v>
      </c>
      <c r="K342" s="171" t="s">
        <v>131</v>
      </c>
      <c r="L342" s="40"/>
      <c r="M342" s="176" t="s">
        <v>19</v>
      </c>
      <c r="N342" s="177" t="s">
        <v>46</v>
      </c>
      <c r="O342" s="65"/>
      <c r="P342" s="178">
        <f>O342*H342</f>
        <v>0</v>
      </c>
      <c r="Q342" s="178">
        <v>2.0000000000000002E-5</v>
      </c>
      <c r="R342" s="178">
        <f>Q342*H342</f>
        <v>1E-4</v>
      </c>
      <c r="S342" s="178">
        <v>0</v>
      </c>
      <c r="T342" s="179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0" t="s">
        <v>132</v>
      </c>
      <c r="AT342" s="180" t="s">
        <v>127</v>
      </c>
      <c r="AU342" s="180" t="s">
        <v>82</v>
      </c>
      <c r="AY342" s="18" t="s">
        <v>125</v>
      </c>
      <c r="BE342" s="181">
        <f>IF(N342="základní",J342,0)</f>
        <v>0</v>
      </c>
      <c r="BF342" s="181">
        <f>IF(N342="snížená",J342,0)</f>
        <v>0</v>
      </c>
      <c r="BG342" s="181">
        <f>IF(N342="zákl. přenesená",J342,0)</f>
        <v>0</v>
      </c>
      <c r="BH342" s="181">
        <f>IF(N342="sníž. přenesená",J342,0)</f>
        <v>0</v>
      </c>
      <c r="BI342" s="181">
        <f>IF(N342="nulová",J342,0)</f>
        <v>0</v>
      </c>
      <c r="BJ342" s="18" t="s">
        <v>80</v>
      </c>
      <c r="BK342" s="181">
        <f>ROUND(I342*H342,2)</f>
        <v>0</v>
      </c>
      <c r="BL342" s="18" t="s">
        <v>132</v>
      </c>
      <c r="BM342" s="180" t="s">
        <v>548</v>
      </c>
    </row>
    <row r="343" spans="1:65" s="2" customFormat="1" ht="11.25">
      <c r="A343" s="35"/>
      <c r="B343" s="36"/>
      <c r="C343" s="37"/>
      <c r="D343" s="182" t="s">
        <v>134</v>
      </c>
      <c r="E343" s="37"/>
      <c r="F343" s="183" t="s">
        <v>549</v>
      </c>
      <c r="G343" s="37"/>
      <c r="H343" s="37"/>
      <c r="I343" s="184"/>
      <c r="J343" s="37"/>
      <c r="K343" s="37"/>
      <c r="L343" s="40"/>
      <c r="M343" s="185"/>
      <c r="N343" s="186"/>
      <c r="O343" s="65"/>
      <c r="P343" s="65"/>
      <c r="Q343" s="65"/>
      <c r="R343" s="65"/>
      <c r="S343" s="65"/>
      <c r="T343" s="66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T343" s="18" t="s">
        <v>134</v>
      </c>
      <c r="AU343" s="18" t="s">
        <v>82</v>
      </c>
    </row>
    <row r="344" spans="1:65" s="2" customFormat="1" ht="16.5" customHeight="1">
      <c r="A344" s="35"/>
      <c r="B344" s="36"/>
      <c r="C344" s="210" t="s">
        <v>550</v>
      </c>
      <c r="D344" s="210" t="s">
        <v>234</v>
      </c>
      <c r="E344" s="211" t="s">
        <v>551</v>
      </c>
      <c r="F344" s="212" t="s">
        <v>552</v>
      </c>
      <c r="G344" s="213" t="s">
        <v>147</v>
      </c>
      <c r="H344" s="214">
        <v>5.15</v>
      </c>
      <c r="I344" s="215"/>
      <c r="J344" s="216">
        <f>ROUND(I344*H344,2)</f>
        <v>0</v>
      </c>
      <c r="K344" s="212" t="s">
        <v>131</v>
      </c>
      <c r="L344" s="217"/>
      <c r="M344" s="218" t="s">
        <v>19</v>
      </c>
      <c r="N344" s="219" t="s">
        <v>46</v>
      </c>
      <c r="O344" s="65"/>
      <c r="P344" s="178">
        <f>O344*H344</f>
        <v>0</v>
      </c>
      <c r="Q344" s="178">
        <v>1.311E-2</v>
      </c>
      <c r="R344" s="178">
        <f>Q344*H344</f>
        <v>6.7516500000000007E-2</v>
      </c>
      <c r="S344" s="178">
        <v>0</v>
      </c>
      <c r="T344" s="17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80" t="s">
        <v>180</v>
      </c>
      <c r="AT344" s="180" t="s">
        <v>234</v>
      </c>
      <c r="AU344" s="180" t="s">
        <v>82</v>
      </c>
      <c r="AY344" s="18" t="s">
        <v>125</v>
      </c>
      <c r="BE344" s="181">
        <f>IF(N344="základní",J344,0)</f>
        <v>0</v>
      </c>
      <c r="BF344" s="181">
        <f>IF(N344="snížená",J344,0)</f>
        <v>0</v>
      </c>
      <c r="BG344" s="181">
        <f>IF(N344="zákl. přenesená",J344,0)</f>
        <v>0</v>
      </c>
      <c r="BH344" s="181">
        <f>IF(N344="sníž. přenesená",J344,0)</f>
        <v>0</v>
      </c>
      <c r="BI344" s="181">
        <f>IF(N344="nulová",J344,0)</f>
        <v>0</v>
      </c>
      <c r="BJ344" s="18" t="s">
        <v>80</v>
      </c>
      <c r="BK344" s="181">
        <f>ROUND(I344*H344,2)</f>
        <v>0</v>
      </c>
      <c r="BL344" s="18" t="s">
        <v>132</v>
      </c>
      <c r="BM344" s="180" t="s">
        <v>553</v>
      </c>
    </row>
    <row r="345" spans="1:65" s="13" customFormat="1" ht="11.25">
      <c r="B345" s="187"/>
      <c r="C345" s="188"/>
      <c r="D345" s="189" t="s">
        <v>136</v>
      </c>
      <c r="E345" s="188"/>
      <c r="F345" s="191" t="s">
        <v>554</v>
      </c>
      <c r="G345" s="188"/>
      <c r="H345" s="192">
        <v>5.15</v>
      </c>
      <c r="I345" s="193"/>
      <c r="J345" s="188"/>
      <c r="K345" s="188"/>
      <c r="L345" s="194"/>
      <c r="M345" s="195"/>
      <c r="N345" s="196"/>
      <c r="O345" s="196"/>
      <c r="P345" s="196"/>
      <c r="Q345" s="196"/>
      <c r="R345" s="196"/>
      <c r="S345" s="196"/>
      <c r="T345" s="197"/>
      <c r="AT345" s="198" t="s">
        <v>136</v>
      </c>
      <c r="AU345" s="198" t="s">
        <v>82</v>
      </c>
      <c r="AV345" s="13" t="s">
        <v>82</v>
      </c>
      <c r="AW345" s="13" t="s">
        <v>4</v>
      </c>
      <c r="AX345" s="13" t="s">
        <v>80</v>
      </c>
      <c r="AY345" s="198" t="s">
        <v>125</v>
      </c>
    </row>
    <row r="346" spans="1:65" s="2" customFormat="1" ht="16.5" customHeight="1">
      <c r="A346" s="35"/>
      <c r="B346" s="36"/>
      <c r="C346" s="169" t="s">
        <v>555</v>
      </c>
      <c r="D346" s="169" t="s">
        <v>127</v>
      </c>
      <c r="E346" s="170" t="s">
        <v>556</v>
      </c>
      <c r="F346" s="171" t="s">
        <v>557</v>
      </c>
      <c r="G346" s="172" t="s">
        <v>558</v>
      </c>
      <c r="H346" s="173">
        <v>1</v>
      </c>
      <c r="I346" s="174"/>
      <c r="J346" s="175">
        <f>ROUND(I346*H346,2)</f>
        <v>0</v>
      </c>
      <c r="K346" s="171" t="s">
        <v>19</v>
      </c>
      <c r="L346" s="40"/>
      <c r="M346" s="176" t="s">
        <v>19</v>
      </c>
      <c r="N346" s="177" t="s">
        <v>46</v>
      </c>
      <c r="O346" s="65"/>
      <c r="P346" s="178">
        <f>O346*H346</f>
        <v>0</v>
      </c>
      <c r="Q346" s="178">
        <v>0</v>
      </c>
      <c r="R346" s="178">
        <f>Q346*H346</f>
        <v>0</v>
      </c>
      <c r="S346" s="178">
        <v>0</v>
      </c>
      <c r="T346" s="17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80" t="s">
        <v>132</v>
      </c>
      <c r="AT346" s="180" t="s">
        <v>127</v>
      </c>
      <c r="AU346" s="180" t="s">
        <v>82</v>
      </c>
      <c r="AY346" s="18" t="s">
        <v>125</v>
      </c>
      <c r="BE346" s="181">
        <f>IF(N346="základní",J346,0)</f>
        <v>0</v>
      </c>
      <c r="BF346" s="181">
        <f>IF(N346="snížená",J346,0)</f>
        <v>0</v>
      </c>
      <c r="BG346" s="181">
        <f>IF(N346="zákl. přenesená",J346,0)</f>
        <v>0</v>
      </c>
      <c r="BH346" s="181">
        <f>IF(N346="sníž. přenesená",J346,0)</f>
        <v>0</v>
      </c>
      <c r="BI346" s="181">
        <f>IF(N346="nulová",J346,0)</f>
        <v>0</v>
      </c>
      <c r="BJ346" s="18" t="s">
        <v>80</v>
      </c>
      <c r="BK346" s="181">
        <f>ROUND(I346*H346,2)</f>
        <v>0</v>
      </c>
      <c r="BL346" s="18" t="s">
        <v>132</v>
      </c>
      <c r="BM346" s="180" t="s">
        <v>559</v>
      </c>
    </row>
    <row r="347" spans="1:65" s="2" customFormat="1" ht="16.5" customHeight="1">
      <c r="A347" s="35"/>
      <c r="B347" s="36"/>
      <c r="C347" s="169" t="s">
        <v>560</v>
      </c>
      <c r="D347" s="169" t="s">
        <v>127</v>
      </c>
      <c r="E347" s="170" t="s">
        <v>561</v>
      </c>
      <c r="F347" s="171" t="s">
        <v>562</v>
      </c>
      <c r="G347" s="172" t="s">
        <v>558</v>
      </c>
      <c r="H347" s="173">
        <v>1</v>
      </c>
      <c r="I347" s="174"/>
      <c r="J347" s="175">
        <f>ROUND(I347*H347,2)</f>
        <v>0</v>
      </c>
      <c r="K347" s="171" t="s">
        <v>19</v>
      </c>
      <c r="L347" s="40"/>
      <c r="M347" s="176" t="s">
        <v>19</v>
      </c>
      <c r="N347" s="177" t="s">
        <v>46</v>
      </c>
      <c r="O347" s="65"/>
      <c r="P347" s="178">
        <f>O347*H347</f>
        <v>0</v>
      </c>
      <c r="Q347" s="178">
        <v>0</v>
      </c>
      <c r="R347" s="178">
        <f>Q347*H347</f>
        <v>0</v>
      </c>
      <c r="S347" s="178">
        <v>0.17599999999999999</v>
      </c>
      <c r="T347" s="179">
        <f>S347*H347</f>
        <v>0.17599999999999999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80" t="s">
        <v>132</v>
      </c>
      <c r="AT347" s="180" t="s">
        <v>127</v>
      </c>
      <c r="AU347" s="180" t="s">
        <v>82</v>
      </c>
      <c r="AY347" s="18" t="s">
        <v>125</v>
      </c>
      <c r="BE347" s="181">
        <f>IF(N347="základní",J347,0)</f>
        <v>0</v>
      </c>
      <c r="BF347" s="181">
        <f>IF(N347="snížená",J347,0)</f>
        <v>0</v>
      </c>
      <c r="BG347" s="181">
        <f>IF(N347="zákl. přenesená",J347,0)</f>
        <v>0</v>
      </c>
      <c r="BH347" s="181">
        <f>IF(N347="sníž. přenesená",J347,0)</f>
        <v>0</v>
      </c>
      <c r="BI347" s="181">
        <f>IF(N347="nulová",J347,0)</f>
        <v>0</v>
      </c>
      <c r="BJ347" s="18" t="s">
        <v>80</v>
      </c>
      <c r="BK347" s="181">
        <f>ROUND(I347*H347,2)</f>
        <v>0</v>
      </c>
      <c r="BL347" s="18" t="s">
        <v>132</v>
      </c>
      <c r="BM347" s="180" t="s">
        <v>563</v>
      </c>
    </row>
    <row r="348" spans="1:65" s="2" customFormat="1" ht="24.2" customHeight="1">
      <c r="A348" s="35"/>
      <c r="B348" s="36"/>
      <c r="C348" s="169" t="s">
        <v>564</v>
      </c>
      <c r="D348" s="169" t="s">
        <v>127</v>
      </c>
      <c r="E348" s="170" t="s">
        <v>565</v>
      </c>
      <c r="F348" s="171" t="s">
        <v>566</v>
      </c>
      <c r="G348" s="172" t="s">
        <v>147</v>
      </c>
      <c r="H348" s="173">
        <v>5</v>
      </c>
      <c r="I348" s="174"/>
      <c r="J348" s="175">
        <f>ROUND(I348*H348,2)</f>
        <v>0</v>
      </c>
      <c r="K348" s="171" t="s">
        <v>131</v>
      </c>
      <c r="L348" s="40"/>
      <c r="M348" s="176" t="s">
        <v>19</v>
      </c>
      <c r="N348" s="177" t="s">
        <v>46</v>
      </c>
      <c r="O348" s="65"/>
      <c r="P348" s="178">
        <f>O348*H348</f>
        <v>0</v>
      </c>
      <c r="Q348" s="178">
        <v>0</v>
      </c>
      <c r="R348" s="178">
        <f>Q348*H348</f>
        <v>0</v>
      </c>
      <c r="S348" s="178">
        <v>0</v>
      </c>
      <c r="T348" s="17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80" t="s">
        <v>132</v>
      </c>
      <c r="AT348" s="180" t="s">
        <v>127</v>
      </c>
      <c r="AU348" s="180" t="s">
        <v>82</v>
      </c>
      <c r="AY348" s="18" t="s">
        <v>125</v>
      </c>
      <c r="BE348" s="181">
        <f>IF(N348="základní",J348,0)</f>
        <v>0</v>
      </c>
      <c r="BF348" s="181">
        <f>IF(N348="snížená",J348,0)</f>
        <v>0</v>
      </c>
      <c r="BG348" s="181">
        <f>IF(N348="zákl. přenesená",J348,0)</f>
        <v>0</v>
      </c>
      <c r="BH348" s="181">
        <f>IF(N348="sníž. přenesená",J348,0)</f>
        <v>0</v>
      </c>
      <c r="BI348" s="181">
        <f>IF(N348="nulová",J348,0)</f>
        <v>0</v>
      </c>
      <c r="BJ348" s="18" t="s">
        <v>80</v>
      </c>
      <c r="BK348" s="181">
        <f>ROUND(I348*H348,2)</f>
        <v>0</v>
      </c>
      <c r="BL348" s="18" t="s">
        <v>132</v>
      </c>
      <c r="BM348" s="180" t="s">
        <v>567</v>
      </c>
    </row>
    <row r="349" spans="1:65" s="2" customFormat="1" ht="11.25">
      <c r="A349" s="35"/>
      <c r="B349" s="36"/>
      <c r="C349" s="37"/>
      <c r="D349" s="182" t="s">
        <v>134</v>
      </c>
      <c r="E349" s="37"/>
      <c r="F349" s="183" t="s">
        <v>568</v>
      </c>
      <c r="G349" s="37"/>
      <c r="H349" s="37"/>
      <c r="I349" s="184"/>
      <c r="J349" s="37"/>
      <c r="K349" s="37"/>
      <c r="L349" s="40"/>
      <c r="M349" s="185"/>
      <c r="N349" s="186"/>
      <c r="O349" s="65"/>
      <c r="P349" s="65"/>
      <c r="Q349" s="65"/>
      <c r="R349" s="65"/>
      <c r="S349" s="65"/>
      <c r="T349" s="66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8" t="s">
        <v>134</v>
      </c>
      <c r="AU349" s="18" t="s">
        <v>82</v>
      </c>
    </row>
    <row r="350" spans="1:65" s="2" customFormat="1" ht="37.9" customHeight="1">
      <c r="A350" s="35"/>
      <c r="B350" s="36"/>
      <c r="C350" s="169" t="s">
        <v>569</v>
      </c>
      <c r="D350" s="169" t="s">
        <v>127</v>
      </c>
      <c r="E350" s="170" t="s">
        <v>570</v>
      </c>
      <c r="F350" s="171" t="s">
        <v>571</v>
      </c>
      <c r="G350" s="172" t="s">
        <v>271</v>
      </c>
      <c r="H350" s="173">
        <v>1</v>
      </c>
      <c r="I350" s="174"/>
      <c r="J350" s="175">
        <f>ROUND(I350*H350,2)</f>
        <v>0</v>
      </c>
      <c r="K350" s="171" t="s">
        <v>131</v>
      </c>
      <c r="L350" s="40"/>
      <c r="M350" s="176" t="s">
        <v>19</v>
      </c>
      <c r="N350" s="177" t="s">
        <v>46</v>
      </c>
      <c r="O350" s="65"/>
      <c r="P350" s="178">
        <f>O350*H350</f>
        <v>0</v>
      </c>
      <c r="Q350" s="178">
        <v>0.65847999999999995</v>
      </c>
      <c r="R350" s="178">
        <f>Q350*H350</f>
        <v>0.65847999999999995</v>
      </c>
      <c r="S350" s="178">
        <v>0.66</v>
      </c>
      <c r="T350" s="179">
        <f>S350*H350</f>
        <v>0.66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80" t="s">
        <v>132</v>
      </c>
      <c r="AT350" s="180" t="s">
        <v>127</v>
      </c>
      <c r="AU350" s="180" t="s">
        <v>82</v>
      </c>
      <c r="AY350" s="18" t="s">
        <v>125</v>
      </c>
      <c r="BE350" s="181">
        <f>IF(N350="základní",J350,0)</f>
        <v>0</v>
      </c>
      <c r="BF350" s="181">
        <f>IF(N350="snížená",J350,0)</f>
        <v>0</v>
      </c>
      <c r="BG350" s="181">
        <f>IF(N350="zákl. přenesená",J350,0)</f>
        <v>0</v>
      </c>
      <c r="BH350" s="181">
        <f>IF(N350="sníž. přenesená",J350,0)</f>
        <v>0</v>
      </c>
      <c r="BI350" s="181">
        <f>IF(N350="nulová",J350,0)</f>
        <v>0</v>
      </c>
      <c r="BJ350" s="18" t="s">
        <v>80</v>
      </c>
      <c r="BK350" s="181">
        <f>ROUND(I350*H350,2)</f>
        <v>0</v>
      </c>
      <c r="BL350" s="18" t="s">
        <v>132</v>
      </c>
      <c r="BM350" s="180" t="s">
        <v>572</v>
      </c>
    </row>
    <row r="351" spans="1:65" s="2" customFormat="1" ht="11.25">
      <c r="A351" s="35"/>
      <c r="B351" s="36"/>
      <c r="C351" s="37"/>
      <c r="D351" s="182" t="s">
        <v>134</v>
      </c>
      <c r="E351" s="37"/>
      <c r="F351" s="183" t="s">
        <v>573</v>
      </c>
      <c r="G351" s="37"/>
      <c r="H351" s="37"/>
      <c r="I351" s="184"/>
      <c r="J351" s="37"/>
      <c r="K351" s="37"/>
      <c r="L351" s="40"/>
      <c r="M351" s="185"/>
      <c r="N351" s="186"/>
      <c r="O351" s="65"/>
      <c r="P351" s="65"/>
      <c r="Q351" s="65"/>
      <c r="R351" s="65"/>
      <c r="S351" s="65"/>
      <c r="T351" s="66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18" t="s">
        <v>134</v>
      </c>
      <c r="AU351" s="18" t="s">
        <v>82</v>
      </c>
    </row>
    <row r="352" spans="1:65" s="2" customFormat="1" ht="24.2" customHeight="1">
      <c r="A352" s="35"/>
      <c r="B352" s="36"/>
      <c r="C352" s="210" t="s">
        <v>574</v>
      </c>
      <c r="D352" s="210" t="s">
        <v>234</v>
      </c>
      <c r="E352" s="211" t="s">
        <v>575</v>
      </c>
      <c r="F352" s="212" t="s">
        <v>576</v>
      </c>
      <c r="G352" s="213" t="s">
        <v>271</v>
      </c>
      <c r="H352" s="214">
        <v>1</v>
      </c>
      <c r="I352" s="215"/>
      <c r="J352" s="216">
        <f>ROUND(I352*H352,2)</f>
        <v>0</v>
      </c>
      <c r="K352" s="212" t="s">
        <v>131</v>
      </c>
      <c r="L352" s="217"/>
      <c r="M352" s="218" t="s">
        <v>19</v>
      </c>
      <c r="N352" s="219" t="s">
        <v>46</v>
      </c>
      <c r="O352" s="65"/>
      <c r="P352" s="178">
        <f>O352*H352</f>
        <v>0</v>
      </c>
      <c r="Q352" s="178">
        <v>5.6300000000000003E-2</v>
      </c>
      <c r="R352" s="178">
        <f>Q352*H352</f>
        <v>5.6300000000000003E-2</v>
      </c>
      <c r="S352" s="178">
        <v>0</v>
      </c>
      <c r="T352" s="17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80" t="s">
        <v>180</v>
      </c>
      <c r="AT352" s="180" t="s">
        <v>234</v>
      </c>
      <c r="AU352" s="180" t="s">
        <v>82</v>
      </c>
      <c r="AY352" s="18" t="s">
        <v>125</v>
      </c>
      <c r="BE352" s="181">
        <f>IF(N352="základní",J352,0)</f>
        <v>0</v>
      </c>
      <c r="BF352" s="181">
        <f>IF(N352="snížená",J352,0)</f>
        <v>0</v>
      </c>
      <c r="BG352" s="181">
        <f>IF(N352="zákl. přenesená",J352,0)</f>
        <v>0</v>
      </c>
      <c r="BH352" s="181">
        <f>IF(N352="sníž. přenesená",J352,0)</f>
        <v>0</v>
      </c>
      <c r="BI352" s="181">
        <f>IF(N352="nulová",J352,0)</f>
        <v>0</v>
      </c>
      <c r="BJ352" s="18" t="s">
        <v>80</v>
      </c>
      <c r="BK352" s="181">
        <f>ROUND(I352*H352,2)</f>
        <v>0</v>
      </c>
      <c r="BL352" s="18" t="s">
        <v>132</v>
      </c>
      <c r="BM352" s="180" t="s">
        <v>577</v>
      </c>
    </row>
    <row r="353" spans="1:65" s="2" customFormat="1" ht="24.2" customHeight="1">
      <c r="A353" s="35"/>
      <c r="B353" s="36"/>
      <c r="C353" s="169" t="s">
        <v>578</v>
      </c>
      <c r="D353" s="169" t="s">
        <v>127</v>
      </c>
      <c r="E353" s="170" t="s">
        <v>579</v>
      </c>
      <c r="F353" s="171" t="s">
        <v>580</v>
      </c>
      <c r="G353" s="172" t="s">
        <v>147</v>
      </c>
      <c r="H353" s="173">
        <v>5</v>
      </c>
      <c r="I353" s="174"/>
      <c r="J353" s="175">
        <f>ROUND(I353*H353,2)</f>
        <v>0</v>
      </c>
      <c r="K353" s="171" t="s">
        <v>131</v>
      </c>
      <c r="L353" s="40"/>
      <c r="M353" s="176" t="s">
        <v>19</v>
      </c>
      <c r="N353" s="177" t="s">
        <v>46</v>
      </c>
      <c r="O353" s="65"/>
      <c r="P353" s="178">
        <f>O353*H353</f>
        <v>0</v>
      </c>
      <c r="Q353" s="178">
        <v>9.0000000000000006E-5</v>
      </c>
      <c r="R353" s="178">
        <f>Q353*H353</f>
        <v>4.5000000000000004E-4</v>
      </c>
      <c r="S353" s="178">
        <v>0</v>
      </c>
      <c r="T353" s="17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0" t="s">
        <v>132</v>
      </c>
      <c r="AT353" s="180" t="s">
        <v>127</v>
      </c>
      <c r="AU353" s="180" t="s">
        <v>82</v>
      </c>
      <c r="AY353" s="18" t="s">
        <v>125</v>
      </c>
      <c r="BE353" s="181">
        <f>IF(N353="základní",J353,0)</f>
        <v>0</v>
      </c>
      <c r="BF353" s="181">
        <f>IF(N353="snížená",J353,0)</f>
        <v>0</v>
      </c>
      <c r="BG353" s="181">
        <f>IF(N353="zákl. přenesená",J353,0)</f>
        <v>0</v>
      </c>
      <c r="BH353" s="181">
        <f>IF(N353="sníž. přenesená",J353,0)</f>
        <v>0</v>
      </c>
      <c r="BI353" s="181">
        <f>IF(N353="nulová",J353,0)</f>
        <v>0</v>
      </c>
      <c r="BJ353" s="18" t="s">
        <v>80</v>
      </c>
      <c r="BK353" s="181">
        <f>ROUND(I353*H353,2)</f>
        <v>0</v>
      </c>
      <c r="BL353" s="18" t="s">
        <v>132</v>
      </c>
      <c r="BM353" s="180" t="s">
        <v>581</v>
      </c>
    </row>
    <row r="354" spans="1:65" s="2" customFormat="1" ht="11.25">
      <c r="A354" s="35"/>
      <c r="B354" s="36"/>
      <c r="C354" s="37"/>
      <c r="D354" s="182" t="s">
        <v>134</v>
      </c>
      <c r="E354" s="37"/>
      <c r="F354" s="183" t="s">
        <v>582</v>
      </c>
      <c r="G354" s="37"/>
      <c r="H354" s="37"/>
      <c r="I354" s="184"/>
      <c r="J354" s="37"/>
      <c r="K354" s="37"/>
      <c r="L354" s="40"/>
      <c r="M354" s="185"/>
      <c r="N354" s="186"/>
      <c r="O354" s="65"/>
      <c r="P354" s="65"/>
      <c r="Q354" s="65"/>
      <c r="R354" s="65"/>
      <c r="S354" s="65"/>
      <c r="T354" s="66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18" t="s">
        <v>134</v>
      </c>
      <c r="AU354" s="18" t="s">
        <v>82</v>
      </c>
    </row>
    <row r="355" spans="1:65" s="12" customFormat="1" ht="22.9" customHeight="1">
      <c r="B355" s="153"/>
      <c r="C355" s="154"/>
      <c r="D355" s="155" t="s">
        <v>74</v>
      </c>
      <c r="E355" s="167" t="s">
        <v>185</v>
      </c>
      <c r="F355" s="167" t="s">
        <v>583</v>
      </c>
      <c r="G355" s="154"/>
      <c r="H355" s="154"/>
      <c r="I355" s="157"/>
      <c r="J355" s="168">
        <f>BK355</f>
        <v>0</v>
      </c>
      <c r="K355" s="154"/>
      <c r="L355" s="159"/>
      <c r="M355" s="160"/>
      <c r="N355" s="161"/>
      <c r="O355" s="161"/>
      <c r="P355" s="162">
        <f>SUM(P356:P450)</f>
        <v>0</v>
      </c>
      <c r="Q355" s="161"/>
      <c r="R355" s="162">
        <f>SUM(R356:R450)</f>
        <v>9.2646559999999987</v>
      </c>
      <c r="S355" s="161"/>
      <c r="T355" s="163">
        <f>SUM(T356:T450)</f>
        <v>13.076000000000001</v>
      </c>
      <c r="AR355" s="164" t="s">
        <v>80</v>
      </c>
      <c r="AT355" s="165" t="s">
        <v>74</v>
      </c>
      <c r="AU355" s="165" t="s">
        <v>80</v>
      </c>
      <c r="AY355" s="164" t="s">
        <v>125</v>
      </c>
      <c r="BK355" s="166">
        <f>SUM(BK356:BK450)</f>
        <v>0</v>
      </c>
    </row>
    <row r="356" spans="1:65" s="2" customFormat="1" ht="49.15" customHeight="1">
      <c r="A356" s="35"/>
      <c r="B356" s="36"/>
      <c r="C356" s="169" t="s">
        <v>584</v>
      </c>
      <c r="D356" s="169" t="s">
        <v>127</v>
      </c>
      <c r="E356" s="170" t="s">
        <v>585</v>
      </c>
      <c r="F356" s="171" t="s">
        <v>586</v>
      </c>
      <c r="G356" s="172" t="s">
        <v>147</v>
      </c>
      <c r="H356" s="173">
        <v>31.4</v>
      </c>
      <c r="I356" s="174"/>
      <c r="J356" s="175">
        <f>ROUND(I356*H356,2)</f>
        <v>0</v>
      </c>
      <c r="K356" s="171" t="s">
        <v>131</v>
      </c>
      <c r="L356" s="40"/>
      <c r="M356" s="176" t="s">
        <v>19</v>
      </c>
      <c r="N356" s="177" t="s">
        <v>46</v>
      </c>
      <c r="O356" s="65"/>
      <c r="P356" s="178">
        <f>O356*H356</f>
        <v>0</v>
      </c>
      <c r="Q356" s="178">
        <v>0.14041999999999999</v>
      </c>
      <c r="R356" s="178">
        <f>Q356*H356</f>
        <v>4.4091879999999994</v>
      </c>
      <c r="S356" s="178">
        <v>0</v>
      </c>
      <c r="T356" s="179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80" t="s">
        <v>132</v>
      </c>
      <c r="AT356" s="180" t="s">
        <v>127</v>
      </c>
      <c r="AU356" s="180" t="s">
        <v>82</v>
      </c>
      <c r="AY356" s="18" t="s">
        <v>125</v>
      </c>
      <c r="BE356" s="181">
        <f>IF(N356="základní",J356,0)</f>
        <v>0</v>
      </c>
      <c r="BF356" s="181">
        <f>IF(N356="snížená",J356,0)</f>
        <v>0</v>
      </c>
      <c r="BG356" s="181">
        <f>IF(N356="zákl. přenesená",J356,0)</f>
        <v>0</v>
      </c>
      <c r="BH356" s="181">
        <f>IF(N356="sníž. přenesená",J356,0)</f>
        <v>0</v>
      </c>
      <c r="BI356" s="181">
        <f>IF(N356="nulová",J356,0)</f>
        <v>0</v>
      </c>
      <c r="BJ356" s="18" t="s">
        <v>80</v>
      </c>
      <c r="BK356" s="181">
        <f>ROUND(I356*H356,2)</f>
        <v>0</v>
      </c>
      <c r="BL356" s="18" t="s">
        <v>132</v>
      </c>
      <c r="BM356" s="180" t="s">
        <v>587</v>
      </c>
    </row>
    <row r="357" spans="1:65" s="2" customFormat="1" ht="11.25">
      <c r="A357" s="35"/>
      <c r="B357" s="36"/>
      <c r="C357" s="37"/>
      <c r="D357" s="182" t="s">
        <v>134</v>
      </c>
      <c r="E357" s="37"/>
      <c r="F357" s="183" t="s">
        <v>588</v>
      </c>
      <c r="G357" s="37"/>
      <c r="H357" s="37"/>
      <c r="I357" s="184"/>
      <c r="J357" s="37"/>
      <c r="K357" s="37"/>
      <c r="L357" s="40"/>
      <c r="M357" s="185"/>
      <c r="N357" s="186"/>
      <c r="O357" s="65"/>
      <c r="P357" s="65"/>
      <c r="Q357" s="65"/>
      <c r="R357" s="65"/>
      <c r="S357" s="65"/>
      <c r="T357" s="66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T357" s="18" t="s">
        <v>134</v>
      </c>
      <c r="AU357" s="18" t="s">
        <v>82</v>
      </c>
    </row>
    <row r="358" spans="1:65" s="13" customFormat="1" ht="11.25">
      <c r="B358" s="187"/>
      <c r="C358" s="188"/>
      <c r="D358" s="189" t="s">
        <v>136</v>
      </c>
      <c r="E358" s="190" t="s">
        <v>19</v>
      </c>
      <c r="F358" s="191" t="s">
        <v>589</v>
      </c>
      <c r="G358" s="188"/>
      <c r="H358" s="192">
        <v>31.4</v>
      </c>
      <c r="I358" s="193"/>
      <c r="J358" s="188"/>
      <c r="K358" s="188"/>
      <c r="L358" s="194"/>
      <c r="M358" s="195"/>
      <c r="N358" s="196"/>
      <c r="O358" s="196"/>
      <c r="P358" s="196"/>
      <c r="Q358" s="196"/>
      <c r="R358" s="196"/>
      <c r="S358" s="196"/>
      <c r="T358" s="197"/>
      <c r="AT358" s="198" t="s">
        <v>136</v>
      </c>
      <c r="AU358" s="198" t="s">
        <v>82</v>
      </c>
      <c r="AV358" s="13" t="s">
        <v>82</v>
      </c>
      <c r="AW358" s="13" t="s">
        <v>35</v>
      </c>
      <c r="AX358" s="13" t="s">
        <v>80</v>
      </c>
      <c r="AY358" s="198" t="s">
        <v>125</v>
      </c>
    </row>
    <row r="359" spans="1:65" s="2" customFormat="1" ht="21.75" customHeight="1">
      <c r="A359" s="35"/>
      <c r="B359" s="36"/>
      <c r="C359" s="210" t="s">
        <v>590</v>
      </c>
      <c r="D359" s="210" t="s">
        <v>234</v>
      </c>
      <c r="E359" s="211" t="s">
        <v>591</v>
      </c>
      <c r="F359" s="212" t="s">
        <v>592</v>
      </c>
      <c r="G359" s="213" t="s">
        <v>147</v>
      </c>
      <c r="H359" s="214">
        <v>32.027999999999999</v>
      </c>
      <c r="I359" s="215"/>
      <c r="J359" s="216">
        <f>ROUND(I359*H359,2)</f>
        <v>0</v>
      </c>
      <c r="K359" s="212" t="s">
        <v>131</v>
      </c>
      <c r="L359" s="217"/>
      <c r="M359" s="218" t="s">
        <v>19</v>
      </c>
      <c r="N359" s="219" t="s">
        <v>46</v>
      </c>
      <c r="O359" s="65"/>
      <c r="P359" s="178">
        <f>O359*H359</f>
        <v>0</v>
      </c>
      <c r="Q359" s="178">
        <v>2.1000000000000001E-2</v>
      </c>
      <c r="R359" s="178">
        <f>Q359*H359</f>
        <v>0.67258799999999996</v>
      </c>
      <c r="S359" s="178">
        <v>0</v>
      </c>
      <c r="T359" s="179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0" t="s">
        <v>180</v>
      </c>
      <c r="AT359" s="180" t="s">
        <v>234</v>
      </c>
      <c r="AU359" s="180" t="s">
        <v>82</v>
      </c>
      <c r="AY359" s="18" t="s">
        <v>125</v>
      </c>
      <c r="BE359" s="181">
        <f>IF(N359="základní",J359,0)</f>
        <v>0</v>
      </c>
      <c r="BF359" s="181">
        <f>IF(N359="snížená",J359,0)</f>
        <v>0</v>
      </c>
      <c r="BG359" s="181">
        <f>IF(N359="zákl. přenesená",J359,0)</f>
        <v>0</v>
      </c>
      <c r="BH359" s="181">
        <f>IF(N359="sníž. přenesená",J359,0)</f>
        <v>0</v>
      </c>
      <c r="BI359" s="181">
        <f>IF(N359="nulová",J359,0)</f>
        <v>0</v>
      </c>
      <c r="BJ359" s="18" t="s">
        <v>80</v>
      </c>
      <c r="BK359" s="181">
        <f>ROUND(I359*H359,2)</f>
        <v>0</v>
      </c>
      <c r="BL359" s="18" t="s">
        <v>132</v>
      </c>
      <c r="BM359" s="180" t="s">
        <v>593</v>
      </c>
    </row>
    <row r="360" spans="1:65" s="13" customFormat="1" ht="11.25">
      <c r="B360" s="187"/>
      <c r="C360" s="188"/>
      <c r="D360" s="189" t="s">
        <v>136</v>
      </c>
      <c r="E360" s="188"/>
      <c r="F360" s="191" t="s">
        <v>594</v>
      </c>
      <c r="G360" s="188"/>
      <c r="H360" s="192">
        <v>32.027999999999999</v>
      </c>
      <c r="I360" s="193"/>
      <c r="J360" s="188"/>
      <c r="K360" s="188"/>
      <c r="L360" s="194"/>
      <c r="M360" s="195"/>
      <c r="N360" s="196"/>
      <c r="O360" s="196"/>
      <c r="P360" s="196"/>
      <c r="Q360" s="196"/>
      <c r="R360" s="196"/>
      <c r="S360" s="196"/>
      <c r="T360" s="197"/>
      <c r="AT360" s="198" t="s">
        <v>136</v>
      </c>
      <c r="AU360" s="198" t="s">
        <v>82</v>
      </c>
      <c r="AV360" s="13" t="s">
        <v>82</v>
      </c>
      <c r="AW360" s="13" t="s">
        <v>4</v>
      </c>
      <c r="AX360" s="13" t="s">
        <v>80</v>
      </c>
      <c r="AY360" s="198" t="s">
        <v>125</v>
      </c>
    </row>
    <row r="361" spans="1:65" s="2" customFormat="1" ht="49.15" customHeight="1">
      <c r="A361" s="35"/>
      <c r="B361" s="36"/>
      <c r="C361" s="169" t="s">
        <v>595</v>
      </c>
      <c r="D361" s="169" t="s">
        <v>127</v>
      </c>
      <c r="E361" s="170" t="s">
        <v>596</v>
      </c>
      <c r="F361" s="171" t="s">
        <v>597</v>
      </c>
      <c r="G361" s="172" t="s">
        <v>147</v>
      </c>
      <c r="H361" s="173">
        <v>1.5</v>
      </c>
      <c r="I361" s="174"/>
      <c r="J361" s="175">
        <f>ROUND(I361*H361,2)</f>
        <v>0</v>
      </c>
      <c r="K361" s="171" t="s">
        <v>131</v>
      </c>
      <c r="L361" s="40"/>
      <c r="M361" s="176" t="s">
        <v>19</v>
      </c>
      <c r="N361" s="177" t="s">
        <v>46</v>
      </c>
      <c r="O361" s="65"/>
      <c r="P361" s="178">
        <f>O361*H361</f>
        <v>0</v>
      </c>
      <c r="Q361" s="178">
        <v>0.13095999999999999</v>
      </c>
      <c r="R361" s="178">
        <f>Q361*H361</f>
        <v>0.19644</v>
      </c>
      <c r="S361" s="178">
        <v>0</v>
      </c>
      <c r="T361" s="179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0" t="s">
        <v>132</v>
      </c>
      <c r="AT361" s="180" t="s">
        <v>127</v>
      </c>
      <c r="AU361" s="180" t="s">
        <v>82</v>
      </c>
      <c r="AY361" s="18" t="s">
        <v>125</v>
      </c>
      <c r="BE361" s="181">
        <f>IF(N361="základní",J361,0)</f>
        <v>0</v>
      </c>
      <c r="BF361" s="181">
        <f>IF(N361="snížená",J361,0)</f>
        <v>0</v>
      </c>
      <c r="BG361" s="181">
        <f>IF(N361="zákl. přenesená",J361,0)</f>
        <v>0</v>
      </c>
      <c r="BH361" s="181">
        <f>IF(N361="sníž. přenesená",J361,0)</f>
        <v>0</v>
      </c>
      <c r="BI361" s="181">
        <f>IF(N361="nulová",J361,0)</f>
        <v>0</v>
      </c>
      <c r="BJ361" s="18" t="s">
        <v>80</v>
      </c>
      <c r="BK361" s="181">
        <f>ROUND(I361*H361,2)</f>
        <v>0</v>
      </c>
      <c r="BL361" s="18" t="s">
        <v>132</v>
      </c>
      <c r="BM361" s="180" t="s">
        <v>598</v>
      </c>
    </row>
    <row r="362" spans="1:65" s="2" customFormat="1" ht="11.25">
      <c r="A362" s="35"/>
      <c r="B362" s="36"/>
      <c r="C362" s="37"/>
      <c r="D362" s="182" t="s">
        <v>134</v>
      </c>
      <c r="E362" s="37"/>
      <c r="F362" s="183" t="s">
        <v>599</v>
      </c>
      <c r="G362" s="37"/>
      <c r="H362" s="37"/>
      <c r="I362" s="184"/>
      <c r="J362" s="37"/>
      <c r="K362" s="37"/>
      <c r="L362" s="40"/>
      <c r="M362" s="185"/>
      <c r="N362" s="186"/>
      <c r="O362" s="65"/>
      <c r="P362" s="65"/>
      <c r="Q362" s="65"/>
      <c r="R362" s="65"/>
      <c r="S362" s="65"/>
      <c r="T362" s="66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T362" s="18" t="s">
        <v>134</v>
      </c>
      <c r="AU362" s="18" t="s">
        <v>82</v>
      </c>
    </row>
    <row r="363" spans="1:65" s="13" customFormat="1" ht="11.25">
      <c r="B363" s="187"/>
      <c r="C363" s="188"/>
      <c r="D363" s="189" t="s">
        <v>136</v>
      </c>
      <c r="E363" s="190" t="s">
        <v>19</v>
      </c>
      <c r="F363" s="191" t="s">
        <v>600</v>
      </c>
      <c r="G363" s="188"/>
      <c r="H363" s="192">
        <v>1.5</v>
      </c>
      <c r="I363" s="193"/>
      <c r="J363" s="188"/>
      <c r="K363" s="188"/>
      <c r="L363" s="194"/>
      <c r="M363" s="195"/>
      <c r="N363" s="196"/>
      <c r="O363" s="196"/>
      <c r="P363" s="196"/>
      <c r="Q363" s="196"/>
      <c r="R363" s="196"/>
      <c r="S363" s="196"/>
      <c r="T363" s="197"/>
      <c r="AT363" s="198" t="s">
        <v>136</v>
      </c>
      <c r="AU363" s="198" t="s">
        <v>82</v>
      </c>
      <c r="AV363" s="13" t="s">
        <v>82</v>
      </c>
      <c r="AW363" s="13" t="s">
        <v>35</v>
      </c>
      <c r="AX363" s="13" t="s">
        <v>80</v>
      </c>
      <c r="AY363" s="198" t="s">
        <v>125</v>
      </c>
    </row>
    <row r="364" spans="1:65" s="2" customFormat="1" ht="16.5" customHeight="1">
      <c r="A364" s="35"/>
      <c r="B364" s="36"/>
      <c r="C364" s="210" t="s">
        <v>601</v>
      </c>
      <c r="D364" s="210" t="s">
        <v>234</v>
      </c>
      <c r="E364" s="211" t="s">
        <v>602</v>
      </c>
      <c r="F364" s="212" t="s">
        <v>603</v>
      </c>
      <c r="G364" s="213" t="s">
        <v>428</v>
      </c>
      <c r="H364" s="214">
        <v>3</v>
      </c>
      <c r="I364" s="215"/>
      <c r="J364" s="216">
        <f>ROUND(I364*H364,2)</f>
        <v>0</v>
      </c>
      <c r="K364" s="212" t="s">
        <v>131</v>
      </c>
      <c r="L364" s="217"/>
      <c r="M364" s="218" t="s">
        <v>19</v>
      </c>
      <c r="N364" s="219" t="s">
        <v>46</v>
      </c>
      <c r="O364" s="65"/>
      <c r="P364" s="178">
        <f>O364*H364</f>
        <v>0</v>
      </c>
      <c r="Q364" s="178">
        <v>0.03</v>
      </c>
      <c r="R364" s="178">
        <f>Q364*H364</f>
        <v>0.09</v>
      </c>
      <c r="S364" s="178">
        <v>0</v>
      </c>
      <c r="T364" s="179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80" t="s">
        <v>180</v>
      </c>
      <c r="AT364" s="180" t="s">
        <v>234</v>
      </c>
      <c r="AU364" s="180" t="s">
        <v>82</v>
      </c>
      <c r="AY364" s="18" t="s">
        <v>125</v>
      </c>
      <c r="BE364" s="181">
        <f>IF(N364="základní",J364,0)</f>
        <v>0</v>
      </c>
      <c r="BF364" s="181">
        <f>IF(N364="snížená",J364,0)</f>
        <v>0</v>
      </c>
      <c r="BG364" s="181">
        <f>IF(N364="zákl. přenesená",J364,0)</f>
        <v>0</v>
      </c>
      <c r="BH364" s="181">
        <f>IF(N364="sníž. přenesená",J364,0)</f>
        <v>0</v>
      </c>
      <c r="BI364" s="181">
        <f>IF(N364="nulová",J364,0)</f>
        <v>0</v>
      </c>
      <c r="BJ364" s="18" t="s">
        <v>80</v>
      </c>
      <c r="BK364" s="181">
        <f>ROUND(I364*H364,2)</f>
        <v>0</v>
      </c>
      <c r="BL364" s="18" t="s">
        <v>132</v>
      </c>
      <c r="BM364" s="180" t="s">
        <v>604</v>
      </c>
    </row>
    <row r="365" spans="1:65" s="13" customFormat="1" ht="11.25">
      <c r="B365" s="187"/>
      <c r="C365" s="188"/>
      <c r="D365" s="189" t="s">
        <v>136</v>
      </c>
      <c r="E365" s="188"/>
      <c r="F365" s="191" t="s">
        <v>605</v>
      </c>
      <c r="G365" s="188"/>
      <c r="H365" s="192">
        <v>3</v>
      </c>
      <c r="I365" s="193"/>
      <c r="J365" s="188"/>
      <c r="K365" s="188"/>
      <c r="L365" s="194"/>
      <c r="M365" s="195"/>
      <c r="N365" s="196"/>
      <c r="O365" s="196"/>
      <c r="P365" s="196"/>
      <c r="Q365" s="196"/>
      <c r="R365" s="196"/>
      <c r="S365" s="196"/>
      <c r="T365" s="197"/>
      <c r="AT365" s="198" t="s">
        <v>136</v>
      </c>
      <c r="AU365" s="198" t="s">
        <v>82</v>
      </c>
      <c r="AV365" s="13" t="s">
        <v>82</v>
      </c>
      <c r="AW365" s="13" t="s">
        <v>4</v>
      </c>
      <c r="AX365" s="13" t="s">
        <v>80</v>
      </c>
      <c r="AY365" s="198" t="s">
        <v>125</v>
      </c>
    </row>
    <row r="366" spans="1:65" s="2" customFormat="1" ht="37.9" customHeight="1">
      <c r="A366" s="35"/>
      <c r="B366" s="36"/>
      <c r="C366" s="169" t="s">
        <v>606</v>
      </c>
      <c r="D366" s="169" t="s">
        <v>127</v>
      </c>
      <c r="E366" s="170" t="s">
        <v>607</v>
      </c>
      <c r="F366" s="171" t="s">
        <v>608</v>
      </c>
      <c r="G366" s="172" t="s">
        <v>130</v>
      </c>
      <c r="H366" s="173">
        <v>650</v>
      </c>
      <c r="I366" s="174"/>
      <c r="J366" s="175">
        <f>ROUND(I366*H366,2)</f>
        <v>0</v>
      </c>
      <c r="K366" s="171" t="s">
        <v>131</v>
      </c>
      <c r="L366" s="40"/>
      <c r="M366" s="176" t="s">
        <v>19</v>
      </c>
      <c r="N366" s="177" t="s">
        <v>46</v>
      </c>
      <c r="O366" s="65"/>
      <c r="P366" s="178">
        <f>O366*H366</f>
        <v>0</v>
      </c>
      <c r="Q366" s="178">
        <v>0</v>
      </c>
      <c r="R366" s="178">
        <f>Q366*H366</f>
        <v>0</v>
      </c>
      <c r="S366" s="178">
        <v>1E-3</v>
      </c>
      <c r="T366" s="179">
        <f>S366*H366</f>
        <v>0.65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80" t="s">
        <v>132</v>
      </c>
      <c r="AT366" s="180" t="s">
        <v>127</v>
      </c>
      <c r="AU366" s="180" t="s">
        <v>82</v>
      </c>
      <c r="AY366" s="18" t="s">
        <v>125</v>
      </c>
      <c r="BE366" s="181">
        <f>IF(N366="základní",J366,0)</f>
        <v>0</v>
      </c>
      <c r="BF366" s="181">
        <f>IF(N366="snížená",J366,0)</f>
        <v>0</v>
      </c>
      <c r="BG366" s="181">
        <f>IF(N366="zákl. přenesená",J366,0)</f>
        <v>0</v>
      </c>
      <c r="BH366" s="181">
        <f>IF(N366="sníž. přenesená",J366,0)</f>
        <v>0</v>
      </c>
      <c r="BI366" s="181">
        <f>IF(N366="nulová",J366,0)</f>
        <v>0</v>
      </c>
      <c r="BJ366" s="18" t="s">
        <v>80</v>
      </c>
      <c r="BK366" s="181">
        <f>ROUND(I366*H366,2)</f>
        <v>0</v>
      </c>
      <c r="BL366" s="18" t="s">
        <v>132</v>
      </c>
      <c r="BM366" s="180" t="s">
        <v>609</v>
      </c>
    </row>
    <row r="367" spans="1:65" s="2" customFormat="1" ht="11.25">
      <c r="A367" s="35"/>
      <c r="B367" s="36"/>
      <c r="C367" s="37"/>
      <c r="D367" s="182" t="s">
        <v>134</v>
      </c>
      <c r="E367" s="37"/>
      <c r="F367" s="183" t="s">
        <v>610</v>
      </c>
      <c r="G367" s="37"/>
      <c r="H367" s="37"/>
      <c r="I367" s="184"/>
      <c r="J367" s="37"/>
      <c r="K367" s="37"/>
      <c r="L367" s="40"/>
      <c r="M367" s="185"/>
      <c r="N367" s="186"/>
      <c r="O367" s="65"/>
      <c r="P367" s="65"/>
      <c r="Q367" s="65"/>
      <c r="R367" s="65"/>
      <c r="S367" s="65"/>
      <c r="T367" s="66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T367" s="18" t="s">
        <v>134</v>
      </c>
      <c r="AU367" s="18" t="s">
        <v>82</v>
      </c>
    </row>
    <row r="368" spans="1:65" s="13" customFormat="1" ht="11.25">
      <c r="B368" s="187"/>
      <c r="C368" s="188"/>
      <c r="D368" s="189" t="s">
        <v>136</v>
      </c>
      <c r="E368" s="190" t="s">
        <v>19</v>
      </c>
      <c r="F368" s="191" t="s">
        <v>611</v>
      </c>
      <c r="G368" s="188"/>
      <c r="H368" s="192">
        <v>650</v>
      </c>
      <c r="I368" s="193"/>
      <c r="J368" s="188"/>
      <c r="K368" s="188"/>
      <c r="L368" s="194"/>
      <c r="M368" s="195"/>
      <c r="N368" s="196"/>
      <c r="O368" s="196"/>
      <c r="P368" s="196"/>
      <c r="Q368" s="196"/>
      <c r="R368" s="196"/>
      <c r="S368" s="196"/>
      <c r="T368" s="197"/>
      <c r="AT368" s="198" t="s">
        <v>136</v>
      </c>
      <c r="AU368" s="198" t="s">
        <v>82</v>
      </c>
      <c r="AV368" s="13" t="s">
        <v>82</v>
      </c>
      <c r="AW368" s="13" t="s">
        <v>35</v>
      </c>
      <c r="AX368" s="13" t="s">
        <v>80</v>
      </c>
      <c r="AY368" s="198" t="s">
        <v>125</v>
      </c>
    </row>
    <row r="369" spans="1:65" s="2" customFormat="1" ht="37.9" customHeight="1">
      <c r="A369" s="35"/>
      <c r="B369" s="36"/>
      <c r="C369" s="169" t="s">
        <v>612</v>
      </c>
      <c r="D369" s="169" t="s">
        <v>127</v>
      </c>
      <c r="E369" s="170" t="s">
        <v>613</v>
      </c>
      <c r="F369" s="171" t="s">
        <v>614</v>
      </c>
      <c r="G369" s="172" t="s">
        <v>130</v>
      </c>
      <c r="H369" s="173">
        <v>76.5</v>
      </c>
      <c r="I369" s="174"/>
      <c r="J369" s="175">
        <f>ROUND(I369*H369,2)</f>
        <v>0</v>
      </c>
      <c r="K369" s="171" t="s">
        <v>131</v>
      </c>
      <c r="L369" s="40"/>
      <c r="M369" s="176" t="s">
        <v>19</v>
      </c>
      <c r="N369" s="177" t="s">
        <v>46</v>
      </c>
      <c r="O369" s="65"/>
      <c r="P369" s="178">
        <f>O369*H369</f>
        <v>0</v>
      </c>
      <c r="Q369" s="178">
        <v>0</v>
      </c>
      <c r="R369" s="178">
        <f>Q369*H369</f>
        <v>0</v>
      </c>
      <c r="S369" s="178">
        <v>0</v>
      </c>
      <c r="T369" s="17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0" t="s">
        <v>132</v>
      </c>
      <c r="AT369" s="180" t="s">
        <v>127</v>
      </c>
      <c r="AU369" s="180" t="s">
        <v>82</v>
      </c>
      <c r="AY369" s="18" t="s">
        <v>125</v>
      </c>
      <c r="BE369" s="181">
        <f>IF(N369="základní",J369,0)</f>
        <v>0</v>
      </c>
      <c r="BF369" s="181">
        <f>IF(N369="snížená",J369,0)</f>
        <v>0</v>
      </c>
      <c r="BG369" s="181">
        <f>IF(N369="zákl. přenesená",J369,0)</f>
        <v>0</v>
      </c>
      <c r="BH369" s="181">
        <f>IF(N369="sníž. přenesená",J369,0)</f>
        <v>0</v>
      </c>
      <c r="BI369" s="181">
        <f>IF(N369="nulová",J369,0)</f>
        <v>0</v>
      </c>
      <c r="BJ369" s="18" t="s">
        <v>80</v>
      </c>
      <c r="BK369" s="181">
        <f>ROUND(I369*H369,2)</f>
        <v>0</v>
      </c>
      <c r="BL369" s="18" t="s">
        <v>132</v>
      </c>
      <c r="BM369" s="180" t="s">
        <v>615</v>
      </c>
    </row>
    <row r="370" spans="1:65" s="2" customFormat="1" ht="11.25">
      <c r="A370" s="35"/>
      <c r="B370" s="36"/>
      <c r="C370" s="37"/>
      <c r="D370" s="182" t="s">
        <v>134</v>
      </c>
      <c r="E370" s="37"/>
      <c r="F370" s="183" t="s">
        <v>616</v>
      </c>
      <c r="G370" s="37"/>
      <c r="H370" s="37"/>
      <c r="I370" s="184"/>
      <c r="J370" s="37"/>
      <c r="K370" s="37"/>
      <c r="L370" s="40"/>
      <c r="M370" s="185"/>
      <c r="N370" s="186"/>
      <c r="O370" s="65"/>
      <c r="P370" s="65"/>
      <c r="Q370" s="65"/>
      <c r="R370" s="65"/>
      <c r="S370" s="65"/>
      <c r="T370" s="66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T370" s="18" t="s">
        <v>134</v>
      </c>
      <c r="AU370" s="18" t="s">
        <v>82</v>
      </c>
    </row>
    <row r="371" spans="1:65" s="2" customFormat="1" ht="37.9" customHeight="1">
      <c r="A371" s="35"/>
      <c r="B371" s="36"/>
      <c r="C371" s="169" t="s">
        <v>617</v>
      </c>
      <c r="D371" s="169" t="s">
        <v>127</v>
      </c>
      <c r="E371" s="170" t="s">
        <v>618</v>
      </c>
      <c r="F371" s="171" t="s">
        <v>619</v>
      </c>
      <c r="G371" s="172" t="s">
        <v>211</v>
      </c>
      <c r="H371" s="173">
        <v>1.04</v>
      </c>
      <c r="I371" s="174"/>
      <c r="J371" s="175">
        <f>ROUND(I371*H371,2)</f>
        <v>0</v>
      </c>
      <c r="K371" s="171" t="s">
        <v>131</v>
      </c>
      <c r="L371" s="40"/>
      <c r="M371" s="176" t="s">
        <v>19</v>
      </c>
      <c r="N371" s="177" t="s">
        <v>46</v>
      </c>
      <c r="O371" s="65"/>
      <c r="P371" s="178">
        <f>O371*H371</f>
        <v>0</v>
      </c>
      <c r="Q371" s="178">
        <v>0</v>
      </c>
      <c r="R371" s="178">
        <f>Q371*H371</f>
        <v>0</v>
      </c>
      <c r="S371" s="178">
        <v>0</v>
      </c>
      <c r="T371" s="179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80" t="s">
        <v>132</v>
      </c>
      <c r="AT371" s="180" t="s">
        <v>127</v>
      </c>
      <c r="AU371" s="180" t="s">
        <v>82</v>
      </c>
      <c r="AY371" s="18" t="s">
        <v>125</v>
      </c>
      <c r="BE371" s="181">
        <f>IF(N371="základní",J371,0)</f>
        <v>0</v>
      </c>
      <c r="BF371" s="181">
        <f>IF(N371="snížená",J371,0)</f>
        <v>0</v>
      </c>
      <c r="BG371" s="181">
        <f>IF(N371="zákl. přenesená",J371,0)</f>
        <v>0</v>
      </c>
      <c r="BH371" s="181">
        <f>IF(N371="sníž. přenesená",J371,0)</f>
        <v>0</v>
      </c>
      <c r="BI371" s="181">
        <f>IF(N371="nulová",J371,0)</f>
        <v>0</v>
      </c>
      <c r="BJ371" s="18" t="s">
        <v>80</v>
      </c>
      <c r="BK371" s="181">
        <f>ROUND(I371*H371,2)</f>
        <v>0</v>
      </c>
      <c r="BL371" s="18" t="s">
        <v>132</v>
      </c>
      <c r="BM371" s="180" t="s">
        <v>620</v>
      </c>
    </row>
    <row r="372" spans="1:65" s="2" customFormat="1" ht="11.25">
      <c r="A372" s="35"/>
      <c r="B372" s="36"/>
      <c r="C372" s="37"/>
      <c r="D372" s="182" t="s">
        <v>134</v>
      </c>
      <c r="E372" s="37"/>
      <c r="F372" s="183" t="s">
        <v>621</v>
      </c>
      <c r="G372" s="37"/>
      <c r="H372" s="37"/>
      <c r="I372" s="184"/>
      <c r="J372" s="37"/>
      <c r="K372" s="37"/>
      <c r="L372" s="40"/>
      <c r="M372" s="185"/>
      <c r="N372" s="186"/>
      <c r="O372" s="65"/>
      <c r="P372" s="65"/>
      <c r="Q372" s="65"/>
      <c r="R372" s="65"/>
      <c r="S372" s="65"/>
      <c r="T372" s="66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18" t="s">
        <v>134</v>
      </c>
      <c r="AU372" s="18" t="s">
        <v>82</v>
      </c>
    </row>
    <row r="373" spans="1:65" s="2" customFormat="1" ht="19.5">
      <c r="A373" s="35"/>
      <c r="B373" s="36"/>
      <c r="C373" s="37"/>
      <c r="D373" s="189" t="s">
        <v>527</v>
      </c>
      <c r="E373" s="37"/>
      <c r="F373" s="220" t="s">
        <v>622</v>
      </c>
      <c r="G373" s="37"/>
      <c r="H373" s="37"/>
      <c r="I373" s="184"/>
      <c r="J373" s="37"/>
      <c r="K373" s="37"/>
      <c r="L373" s="40"/>
      <c r="M373" s="185"/>
      <c r="N373" s="186"/>
      <c r="O373" s="65"/>
      <c r="P373" s="65"/>
      <c r="Q373" s="65"/>
      <c r="R373" s="65"/>
      <c r="S373" s="65"/>
      <c r="T373" s="66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T373" s="18" t="s">
        <v>527</v>
      </c>
      <c r="AU373" s="18" t="s">
        <v>82</v>
      </c>
    </row>
    <row r="374" spans="1:65" s="13" customFormat="1" ht="11.25">
      <c r="B374" s="187"/>
      <c r="C374" s="188"/>
      <c r="D374" s="189" t="s">
        <v>136</v>
      </c>
      <c r="E374" s="190" t="s">
        <v>19</v>
      </c>
      <c r="F374" s="191" t="s">
        <v>623</v>
      </c>
      <c r="G374" s="188"/>
      <c r="H374" s="192">
        <v>1.04</v>
      </c>
      <c r="I374" s="193"/>
      <c r="J374" s="188"/>
      <c r="K374" s="188"/>
      <c r="L374" s="194"/>
      <c r="M374" s="195"/>
      <c r="N374" s="196"/>
      <c r="O374" s="196"/>
      <c r="P374" s="196"/>
      <c r="Q374" s="196"/>
      <c r="R374" s="196"/>
      <c r="S374" s="196"/>
      <c r="T374" s="197"/>
      <c r="AT374" s="198" t="s">
        <v>136</v>
      </c>
      <c r="AU374" s="198" t="s">
        <v>82</v>
      </c>
      <c r="AV374" s="13" t="s">
        <v>82</v>
      </c>
      <c r="AW374" s="13" t="s">
        <v>35</v>
      </c>
      <c r="AX374" s="13" t="s">
        <v>80</v>
      </c>
      <c r="AY374" s="198" t="s">
        <v>125</v>
      </c>
    </row>
    <row r="375" spans="1:65" s="2" customFormat="1" ht="21.75" customHeight="1">
      <c r="A375" s="35"/>
      <c r="B375" s="36"/>
      <c r="C375" s="210" t="s">
        <v>624</v>
      </c>
      <c r="D375" s="210" t="s">
        <v>234</v>
      </c>
      <c r="E375" s="211" t="s">
        <v>625</v>
      </c>
      <c r="F375" s="212" t="s">
        <v>626</v>
      </c>
      <c r="G375" s="213" t="s">
        <v>211</v>
      </c>
      <c r="H375" s="214">
        <v>0.51500000000000001</v>
      </c>
      <c r="I375" s="215"/>
      <c r="J375" s="216">
        <f>ROUND(I375*H375,2)</f>
        <v>0</v>
      </c>
      <c r="K375" s="212" t="s">
        <v>131</v>
      </c>
      <c r="L375" s="217"/>
      <c r="M375" s="218" t="s">
        <v>19</v>
      </c>
      <c r="N375" s="219" t="s">
        <v>46</v>
      </c>
      <c r="O375" s="65"/>
      <c r="P375" s="178">
        <f>O375*H375</f>
        <v>0</v>
      </c>
      <c r="Q375" s="178">
        <v>1</v>
      </c>
      <c r="R375" s="178">
        <f>Q375*H375</f>
        <v>0.51500000000000001</v>
      </c>
      <c r="S375" s="178">
        <v>0</v>
      </c>
      <c r="T375" s="17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0" t="s">
        <v>180</v>
      </c>
      <c r="AT375" s="180" t="s">
        <v>234</v>
      </c>
      <c r="AU375" s="180" t="s">
        <v>82</v>
      </c>
      <c r="AY375" s="18" t="s">
        <v>125</v>
      </c>
      <c r="BE375" s="181">
        <f>IF(N375="základní",J375,0)</f>
        <v>0</v>
      </c>
      <c r="BF375" s="181">
        <f>IF(N375="snížená",J375,0)</f>
        <v>0</v>
      </c>
      <c r="BG375" s="181">
        <f>IF(N375="zákl. přenesená",J375,0)</f>
        <v>0</v>
      </c>
      <c r="BH375" s="181">
        <f>IF(N375="sníž. přenesená",J375,0)</f>
        <v>0</v>
      </c>
      <c r="BI375" s="181">
        <f>IF(N375="nulová",J375,0)</f>
        <v>0</v>
      </c>
      <c r="BJ375" s="18" t="s">
        <v>80</v>
      </c>
      <c r="BK375" s="181">
        <f>ROUND(I375*H375,2)</f>
        <v>0</v>
      </c>
      <c r="BL375" s="18" t="s">
        <v>132</v>
      </c>
      <c r="BM375" s="180" t="s">
        <v>627</v>
      </c>
    </row>
    <row r="376" spans="1:65" s="13" customFormat="1" ht="11.25">
      <c r="B376" s="187"/>
      <c r="C376" s="188"/>
      <c r="D376" s="189" t="s">
        <v>136</v>
      </c>
      <c r="E376" s="190" t="s">
        <v>19</v>
      </c>
      <c r="F376" s="191" t="s">
        <v>628</v>
      </c>
      <c r="G376" s="188"/>
      <c r="H376" s="192">
        <v>18.928000000000001</v>
      </c>
      <c r="I376" s="193"/>
      <c r="J376" s="188"/>
      <c r="K376" s="188"/>
      <c r="L376" s="194"/>
      <c r="M376" s="195"/>
      <c r="N376" s="196"/>
      <c r="O376" s="196"/>
      <c r="P376" s="196"/>
      <c r="Q376" s="196"/>
      <c r="R376" s="196"/>
      <c r="S376" s="196"/>
      <c r="T376" s="197"/>
      <c r="AT376" s="198" t="s">
        <v>136</v>
      </c>
      <c r="AU376" s="198" t="s">
        <v>82</v>
      </c>
      <c r="AV376" s="13" t="s">
        <v>82</v>
      </c>
      <c r="AW376" s="13" t="s">
        <v>35</v>
      </c>
      <c r="AX376" s="13" t="s">
        <v>75</v>
      </c>
      <c r="AY376" s="198" t="s">
        <v>125</v>
      </c>
    </row>
    <row r="377" spans="1:65" s="13" customFormat="1" ht="11.25">
      <c r="B377" s="187"/>
      <c r="C377" s="188"/>
      <c r="D377" s="189" t="s">
        <v>136</v>
      </c>
      <c r="E377" s="190" t="s">
        <v>19</v>
      </c>
      <c r="F377" s="191" t="s">
        <v>629</v>
      </c>
      <c r="G377" s="188"/>
      <c r="H377" s="192">
        <v>209.3</v>
      </c>
      <c r="I377" s="193"/>
      <c r="J377" s="188"/>
      <c r="K377" s="188"/>
      <c r="L377" s="194"/>
      <c r="M377" s="195"/>
      <c r="N377" s="196"/>
      <c r="O377" s="196"/>
      <c r="P377" s="196"/>
      <c r="Q377" s="196"/>
      <c r="R377" s="196"/>
      <c r="S377" s="196"/>
      <c r="T377" s="197"/>
      <c r="AT377" s="198" t="s">
        <v>136</v>
      </c>
      <c r="AU377" s="198" t="s">
        <v>82</v>
      </c>
      <c r="AV377" s="13" t="s">
        <v>82</v>
      </c>
      <c r="AW377" s="13" t="s">
        <v>35</v>
      </c>
      <c r="AX377" s="13" t="s">
        <v>75</v>
      </c>
      <c r="AY377" s="198" t="s">
        <v>125</v>
      </c>
    </row>
    <row r="378" spans="1:65" s="13" customFormat="1" ht="11.25">
      <c r="B378" s="187"/>
      <c r="C378" s="188"/>
      <c r="D378" s="189" t="s">
        <v>136</v>
      </c>
      <c r="E378" s="190" t="s">
        <v>19</v>
      </c>
      <c r="F378" s="191" t="s">
        <v>630</v>
      </c>
      <c r="G378" s="188"/>
      <c r="H378" s="192">
        <v>26.312000000000001</v>
      </c>
      <c r="I378" s="193"/>
      <c r="J378" s="188"/>
      <c r="K378" s="188"/>
      <c r="L378" s="194"/>
      <c r="M378" s="195"/>
      <c r="N378" s="196"/>
      <c r="O378" s="196"/>
      <c r="P378" s="196"/>
      <c r="Q378" s="196"/>
      <c r="R378" s="196"/>
      <c r="S378" s="196"/>
      <c r="T378" s="197"/>
      <c r="AT378" s="198" t="s">
        <v>136</v>
      </c>
      <c r="AU378" s="198" t="s">
        <v>82</v>
      </c>
      <c r="AV378" s="13" t="s">
        <v>82</v>
      </c>
      <c r="AW378" s="13" t="s">
        <v>35</v>
      </c>
      <c r="AX378" s="13" t="s">
        <v>75</v>
      </c>
      <c r="AY378" s="198" t="s">
        <v>125</v>
      </c>
    </row>
    <row r="379" spans="1:65" s="13" customFormat="1" ht="11.25">
      <c r="B379" s="187"/>
      <c r="C379" s="188"/>
      <c r="D379" s="189" t="s">
        <v>136</v>
      </c>
      <c r="E379" s="190" t="s">
        <v>19</v>
      </c>
      <c r="F379" s="191" t="s">
        <v>631</v>
      </c>
      <c r="G379" s="188"/>
      <c r="H379" s="192">
        <v>11.96</v>
      </c>
      <c r="I379" s="193"/>
      <c r="J379" s="188"/>
      <c r="K379" s="188"/>
      <c r="L379" s="194"/>
      <c r="M379" s="195"/>
      <c r="N379" s="196"/>
      <c r="O379" s="196"/>
      <c r="P379" s="196"/>
      <c r="Q379" s="196"/>
      <c r="R379" s="196"/>
      <c r="S379" s="196"/>
      <c r="T379" s="197"/>
      <c r="AT379" s="198" t="s">
        <v>136</v>
      </c>
      <c r="AU379" s="198" t="s">
        <v>82</v>
      </c>
      <c r="AV379" s="13" t="s">
        <v>82</v>
      </c>
      <c r="AW379" s="13" t="s">
        <v>35</v>
      </c>
      <c r="AX379" s="13" t="s">
        <v>75</v>
      </c>
      <c r="AY379" s="198" t="s">
        <v>125</v>
      </c>
    </row>
    <row r="380" spans="1:65" s="13" customFormat="1" ht="11.25">
      <c r="B380" s="187"/>
      <c r="C380" s="188"/>
      <c r="D380" s="189" t="s">
        <v>136</v>
      </c>
      <c r="E380" s="190" t="s">
        <v>19</v>
      </c>
      <c r="F380" s="191" t="s">
        <v>632</v>
      </c>
      <c r="G380" s="188"/>
      <c r="H380" s="192">
        <v>12.116</v>
      </c>
      <c r="I380" s="193"/>
      <c r="J380" s="188"/>
      <c r="K380" s="188"/>
      <c r="L380" s="194"/>
      <c r="M380" s="195"/>
      <c r="N380" s="196"/>
      <c r="O380" s="196"/>
      <c r="P380" s="196"/>
      <c r="Q380" s="196"/>
      <c r="R380" s="196"/>
      <c r="S380" s="196"/>
      <c r="T380" s="197"/>
      <c r="AT380" s="198" t="s">
        <v>136</v>
      </c>
      <c r="AU380" s="198" t="s">
        <v>82</v>
      </c>
      <c r="AV380" s="13" t="s">
        <v>82</v>
      </c>
      <c r="AW380" s="13" t="s">
        <v>35</v>
      </c>
      <c r="AX380" s="13" t="s">
        <v>75</v>
      </c>
      <c r="AY380" s="198" t="s">
        <v>125</v>
      </c>
    </row>
    <row r="381" spans="1:65" s="13" customFormat="1" ht="11.25">
      <c r="B381" s="187"/>
      <c r="C381" s="188"/>
      <c r="D381" s="189" t="s">
        <v>136</v>
      </c>
      <c r="E381" s="190" t="s">
        <v>19</v>
      </c>
      <c r="F381" s="191" t="s">
        <v>633</v>
      </c>
      <c r="G381" s="188"/>
      <c r="H381" s="192">
        <v>150.80000000000001</v>
      </c>
      <c r="I381" s="193"/>
      <c r="J381" s="188"/>
      <c r="K381" s="188"/>
      <c r="L381" s="194"/>
      <c r="M381" s="195"/>
      <c r="N381" s="196"/>
      <c r="O381" s="196"/>
      <c r="P381" s="196"/>
      <c r="Q381" s="196"/>
      <c r="R381" s="196"/>
      <c r="S381" s="196"/>
      <c r="T381" s="197"/>
      <c r="AT381" s="198" t="s">
        <v>136</v>
      </c>
      <c r="AU381" s="198" t="s">
        <v>82</v>
      </c>
      <c r="AV381" s="13" t="s">
        <v>82</v>
      </c>
      <c r="AW381" s="13" t="s">
        <v>35</v>
      </c>
      <c r="AX381" s="13" t="s">
        <v>75</v>
      </c>
      <c r="AY381" s="198" t="s">
        <v>125</v>
      </c>
    </row>
    <row r="382" spans="1:65" s="13" customFormat="1" ht="11.25">
      <c r="B382" s="187"/>
      <c r="C382" s="188"/>
      <c r="D382" s="189" t="s">
        <v>136</v>
      </c>
      <c r="E382" s="190" t="s">
        <v>19</v>
      </c>
      <c r="F382" s="191" t="s">
        <v>634</v>
      </c>
      <c r="G382" s="188"/>
      <c r="H382" s="192">
        <v>8.9440000000000008</v>
      </c>
      <c r="I382" s="193"/>
      <c r="J382" s="188"/>
      <c r="K382" s="188"/>
      <c r="L382" s="194"/>
      <c r="M382" s="195"/>
      <c r="N382" s="196"/>
      <c r="O382" s="196"/>
      <c r="P382" s="196"/>
      <c r="Q382" s="196"/>
      <c r="R382" s="196"/>
      <c r="S382" s="196"/>
      <c r="T382" s="197"/>
      <c r="AT382" s="198" t="s">
        <v>136</v>
      </c>
      <c r="AU382" s="198" t="s">
        <v>82</v>
      </c>
      <c r="AV382" s="13" t="s">
        <v>82</v>
      </c>
      <c r="AW382" s="13" t="s">
        <v>35</v>
      </c>
      <c r="AX382" s="13" t="s">
        <v>75</v>
      </c>
      <c r="AY382" s="198" t="s">
        <v>125</v>
      </c>
    </row>
    <row r="383" spans="1:65" s="13" customFormat="1" ht="11.25">
      <c r="B383" s="187"/>
      <c r="C383" s="188"/>
      <c r="D383" s="189" t="s">
        <v>136</v>
      </c>
      <c r="E383" s="190" t="s">
        <v>19</v>
      </c>
      <c r="F383" s="191" t="s">
        <v>635</v>
      </c>
      <c r="G383" s="188"/>
      <c r="H383" s="192">
        <v>17.16</v>
      </c>
      <c r="I383" s="193"/>
      <c r="J383" s="188"/>
      <c r="K383" s="188"/>
      <c r="L383" s="194"/>
      <c r="M383" s="195"/>
      <c r="N383" s="196"/>
      <c r="O383" s="196"/>
      <c r="P383" s="196"/>
      <c r="Q383" s="196"/>
      <c r="R383" s="196"/>
      <c r="S383" s="196"/>
      <c r="T383" s="197"/>
      <c r="AT383" s="198" t="s">
        <v>136</v>
      </c>
      <c r="AU383" s="198" t="s">
        <v>82</v>
      </c>
      <c r="AV383" s="13" t="s">
        <v>82</v>
      </c>
      <c r="AW383" s="13" t="s">
        <v>35</v>
      </c>
      <c r="AX383" s="13" t="s">
        <v>75</v>
      </c>
      <c r="AY383" s="198" t="s">
        <v>125</v>
      </c>
    </row>
    <row r="384" spans="1:65" s="13" customFormat="1" ht="11.25">
      <c r="B384" s="187"/>
      <c r="C384" s="188"/>
      <c r="D384" s="189" t="s">
        <v>136</v>
      </c>
      <c r="E384" s="190" t="s">
        <v>19</v>
      </c>
      <c r="F384" s="191" t="s">
        <v>636</v>
      </c>
      <c r="G384" s="188"/>
      <c r="H384" s="192">
        <v>24.544</v>
      </c>
      <c r="I384" s="193"/>
      <c r="J384" s="188"/>
      <c r="K384" s="188"/>
      <c r="L384" s="194"/>
      <c r="M384" s="195"/>
      <c r="N384" s="196"/>
      <c r="O384" s="196"/>
      <c r="P384" s="196"/>
      <c r="Q384" s="196"/>
      <c r="R384" s="196"/>
      <c r="S384" s="196"/>
      <c r="T384" s="197"/>
      <c r="AT384" s="198" t="s">
        <v>136</v>
      </c>
      <c r="AU384" s="198" t="s">
        <v>82</v>
      </c>
      <c r="AV384" s="13" t="s">
        <v>82</v>
      </c>
      <c r="AW384" s="13" t="s">
        <v>35</v>
      </c>
      <c r="AX384" s="13" t="s">
        <v>75</v>
      </c>
      <c r="AY384" s="198" t="s">
        <v>125</v>
      </c>
    </row>
    <row r="385" spans="1:65" s="13" customFormat="1" ht="11.25">
      <c r="B385" s="187"/>
      <c r="C385" s="188"/>
      <c r="D385" s="189" t="s">
        <v>136</v>
      </c>
      <c r="E385" s="190" t="s">
        <v>19</v>
      </c>
      <c r="F385" s="191" t="s">
        <v>637</v>
      </c>
      <c r="G385" s="188"/>
      <c r="H385" s="192">
        <v>10.504</v>
      </c>
      <c r="I385" s="193"/>
      <c r="J385" s="188"/>
      <c r="K385" s="188"/>
      <c r="L385" s="194"/>
      <c r="M385" s="195"/>
      <c r="N385" s="196"/>
      <c r="O385" s="196"/>
      <c r="P385" s="196"/>
      <c r="Q385" s="196"/>
      <c r="R385" s="196"/>
      <c r="S385" s="196"/>
      <c r="T385" s="197"/>
      <c r="AT385" s="198" t="s">
        <v>136</v>
      </c>
      <c r="AU385" s="198" t="s">
        <v>82</v>
      </c>
      <c r="AV385" s="13" t="s">
        <v>82</v>
      </c>
      <c r="AW385" s="13" t="s">
        <v>35</v>
      </c>
      <c r="AX385" s="13" t="s">
        <v>75</v>
      </c>
      <c r="AY385" s="198" t="s">
        <v>125</v>
      </c>
    </row>
    <row r="386" spans="1:65" s="14" customFormat="1" ht="11.25">
      <c r="B386" s="199"/>
      <c r="C386" s="200"/>
      <c r="D386" s="189" t="s">
        <v>136</v>
      </c>
      <c r="E386" s="201" t="s">
        <v>19</v>
      </c>
      <c r="F386" s="202" t="s">
        <v>139</v>
      </c>
      <c r="G386" s="200"/>
      <c r="H386" s="203">
        <v>490.56799999999998</v>
      </c>
      <c r="I386" s="204"/>
      <c r="J386" s="200"/>
      <c r="K386" s="200"/>
      <c r="L386" s="205"/>
      <c r="M386" s="206"/>
      <c r="N386" s="207"/>
      <c r="O386" s="207"/>
      <c r="P386" s="207"/>
      <c r="Q386" s="207"/>
      <c r="R386" s="207"/>
      <c r="S386" s="207"/>
      <c r="T386" s="208"/>
      <c r="AT386" s="209" t="s">
        <v>136</v>
      </c>
      <c r="AU386" s="209" t="s">
        <v>82</v>
      </c>
      <c r="AV386" s="14" t="s">
        <v>132</v>
      </c>
      <c r="AW386" s="14" t="s">
        <v>35</v>
      </c>
      <c r="AX386" s="14" t="s">
        <v>80</v>
      </c>
      <c r="AY386" s="209" t="s">
        <v>125</v>
      </c>
    </row>
    <row r="387" spans="1:65" s="13" customFormat="1" ht="11.25">
      <c r="B387" s="187"/>
      <c r="C387" s="188"/>
      <c r="D387" s="189" t="s">
        <v>136</v>
      </c>
      <c r="E387" s="188"/>
      <c r="F387" s="191" t="s">
        <v>638</v>
      </c>
      <c r="G387" s="188"/>
      <c r="H387" s="192">
        <v>0.51500000000000001</v>
      </c>
      <c r="I387" s="193"/>
      <c r="J387" s="188"/>
      <c r="K387" s="188"/>
      <c r="L387" s="194"/>
      <c r="M387" s="195"/>
      <c r="N387" s="196"/>
      <c r="O387" s="196"/>
      <c r="P387" s="196"/>
      <c r="Q387" s="196"/>
      <c r="R387" s="196"/>
      <c r="S387" s="196"/>
      <c r="T387" s="197"/>
      <c r="AT387" s="198" t="s">
        <v>136</v>
      </c>
      <c r="AU387" s="198" t="s">
        <v>82</v>
      </c>
      <c r="AV387" s="13" t="s">
        <v>82</v>
      </c>
      <c r="AW387" s="13" t="s">
        <v>4</v>
      </c>
      <c r="AX387" s="13" t="s">
        <v>80</v>
      </c>
      <c r="AY387" s="198" t="s">
        <v>125</v>
      </c>
    </row>
    <row r="388" spans="1:65" s="2" customFormat="1" ht="24.2" customHeight="1">
      <c r="A388" s="35"/>
      <c r="B388" s="36"/>
      <c r="C388" s="210" t="s">
        <v>639</v>
      </c>
      <c r="D388" s="210" t="s">
        <v>234</v>
      </c>
      <c r="E388" s="211" t="s">
        <v>640</v>
      </c>
      <c r="F388" s="212" t="s">
        <v>641</v>
      </c>
      <c r="G388" s="213" t="s">
        <v>211</v>
      </c>
      <c r="H388" s="214">
        <v>8.8999999999999996E-2</v>
      </c>
      <c r="I388" s="215"/>
      <c r="J388" s="216">
        <f>ROUND(I388*H388,2)</f>
        <v>0</v>
      </c>
      <c r="K388" s="212" t="s">
        <v>131</v>
      </c>
      <c r="L388" s="217"/>
      <c r="M388" s="218" t="s">
        <v>19</v>
      </c>
      <c r="N388" s="219" t="s">
        <v>46</v>
      </c>
      <c r="O388" s="65"/>
      <c r="P388" s="178">
        <f>O388*H388</f>
        <v>0</v>
      </c>
      <c r="Q388" s="178">
        <v>1</v>
      </c>
      <c r="R388" s="178">
        <f>Q388*H388</f>
        <v>8.8999999999999996E-2</v>
      </c>
      <c r="S388" s="178">
        <v>0</v>
      </c>
      <c r="T388" s="179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80" t="s">
        <v>180</v>
      </c>
      <c r="AT388" s="180" t="s">
        <v>234</v>
      </c>
      <c r="AU388" s="180" t="s">
        <v>82</v>
      </c>
      <c r="AY388" s="18" t="s">
        <v>125</v>
      </c>
      <c r="BE388" s="181">
        <f>IF(N388="základní",J388,0)</f>
        <v>0</v>
      </c>
      <c r="BF388" s="181">
        <f>IF(N388="snížená",J388,0)</f>
        <v>0</v>
      </c>
      <c r="BG388" s="181">
        <f>IF(N388="zákl. přenesená",J388,0)</f>
        <v>0</v>
      </c>
      <c r="BH388" s="181">
        <f>IF(N388="sníž. přenesená",J388,0)</f>
        <v>0</v>
      </c>
      <c r="BI388" s="181">
        <f>IF(N388="nulová",J388,0)</f>
        <v>0</v>
      </c>
      <c r="BJ388" s="18" t="s">
        <v>80</v>
      </c>
      <c r="BK388" s="181">
        <f>ROUND(I388*H388,2)</f>
        <v>0</v>
      </c>
      <c r="BL388" s="18" t="s">
        <v>132</v>
      </c>
      <c r="BM388" s="180" t="s">
        <v>642</v>
      </c>
    </row>
    <row r="389" spans="1:65" s="13" customFormat="1" ht="11.25">
      <c r="B389" s="187"/>
      <c r="C389" s="188"/>
      <c r="D389" s="189" t="s">
        <v>136</v>
      </c>
      <c r="E389" s="190" t="s">
        <v>19</v>
      </c>
      <c r="F389" s="191" t="s">
        <v>643</v>
      </c>
      <c r="G389" s="188"/>
      <c r="H389" s="192">
        <v>84.8</v>
      </c>
      <c r="I389" s="193"/>
      <c r="J389" s="188"/>
      <c r="K389" s="188"/>
      <c r="L389" s="194"/>
      <c r="M389" s="195"/>
      <c r="N389" s="196"/>
      <c r="O389" s="196"/>
      <c r="P389" s="196"/>
      <c r="Q389" s="196"/>
      <c r="R389" s="196"/>
      <c r="S389" s="196"/>
      <c r="T389" s="197"/>
      <c r="AT389" s="198" t="s">
        <v>136</v>
      </c>
      <c r="AU389" s="198" t="s">
        <v>82</v>
      </c>
      <c r="AV389" s="13" t="s">
        <v>82</v>
      </c>
      <c r="AW389" s="13" t="s">
        <v>35</v>
      </c>
      <c r="AX389" s="13" t="s">
        <v>80</v>
      </c>
      <c r="AY389" s="198" t="s">
        <v>125</v>
      </c>
    </row>
    <row r="390" spans="1:65" s="13" customFormat="1" ht="11.25">
      <c r="B390" s="187"/>
      <c r="C390" s="188"/>
      <c r="D390" s="189" t="s">
        <v>136</v>
      </c>
      <c r="E390" s="188"/>
      <c r="F390" s="191" t="s">
        <v>644</v>
      </c>
      <c r="G390" s="188"/>
      <c r="H390" s="192">
        <v>8.8999999999999996E-2</v>
      </c>
      <c r="I390" s="193"/>
      <c r="J390" s="188"/>
      <c r="K390" s="188"/>
      <c r="L390" s="194"/>
      <c r="M390" s="195"/>
      <c r="N390" s="196"/>
      <c r="O390" s="196"/>
      <c r="P390" s="196"/>
      <c r="Q390" s="196"/>
      <c r="R390" s="196"/>
      <c r="S390" s="196"/>
      <c r="T390" s="197"/>
      <c r="AT390" s="198" t="s">
        <v>136</v>
      </c>
      <c r="AU390" s="198" t="s">
        <v>82</v>
      </c>
      <c r="AV390" s="13" t="s">
        <v>82</v>
      </c>
      <c r="AW390" s="13" t="s">
        <v>4</v>
      </c>
      <c r="AX390" s="13" t="s">
        <v>80</v>
      </c>
      <c r="AY390" s="198" t="s">
        <v>125</v>
      </c>
    </row>
    <row r="391" spans="1:65" s="2" customFormat="1" ht="21.75" customHeight="1">
      <c r="A391" s="35"/>
      <c r="B391" s="36"/>
      <c r="C391" s="210" t="s">
        <v>645</v>
      </c>
      <c r="D391" s="210" t="s">
        <v>234</v>
      </c>
      <c r="E391" s="211" t="s">
        <v>646</v>
      </c>
      <c r="F391" s="212" t="s">
        <v>647</v>
      </c>
      <c r="G391" s="213" t="s">
        <v>211</v>
      </c>
      <c r="H391" s="214">
        <v>0.15</v>
      </c>
      <c r="I391" s="215"/>
      <c r="J391" s="216">
        <f>ROUND(I391*H391,2)</f>
        <v>0</v>
      </c>
      <c r="K391" s="212" t="s">
        <v>131</v>
      </c>
      <c r="L391" s="217"/>
      <c r="M391" s="218" t="s">
        <v>19</v>
      </c>
      <c r="N391" s="219" t="s">
        <v>46</v>
      </c>
      <c r="O391" s="65"/>
      <c r="P391" s="178">
        <f>O391*H391</f>
        <v>0</v>
      </c>
      <c r="Q391" s="178">
        <v>1</v>
      </c>
      <c r="R391" s="178">
        <f>Q391*H391</f>
        <v>0.15</v>
      </c>
      <c r="S391" s="178">
        <v>0</v>
      </c>
      <c r="T391" s="179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80" t="s">
        <v>180</v>
      </c>
      <c r="AT391" s="180" t="s">
        <v>234</v>
      </c>
      <c r="AU391" s="180" t="s">
        <v>82</v>
      </c>
      <c r="AY391" s="18" t="s">
        <v>125</v>
      </c>
      <c r="BE391" s="181">
        <f>IF(N391="základní",J391,0)</f>
        <v>0</v>
      </c>
      <c r="BF391" s="181">
        <f>IF(N391="snížená",J391,0)</f>
        <v>0</v>
      </c>
      <c r="BG391" s="181">
        <f>IF(N391="zákl. přenesená",J391,0)</f>
        <v>0</v>
      </c>
      <c r="BH391" s="181">
        <f>IF(N391="sníž. přenesená",J391,0)</f>
        <v>0</v>
      </c>
      <c r="BI391" s="181">
        <f>IF(N391="nulová",J391,0)</f>
        <v>0</v>
      </c>
      <c r="BJ391" s="18" t="s">
        <v>80</v>
      </c>
      <c r="BK391" s="181">
        <f>ROUND(I391*H391,2)</f>
        <v>0</v>
      </c>
      <c r="BL391" s="18" t="s">
        <v>132</v>
      </c>
      <c r="BM391" s="180" t="s">
        <v>648</v>
      </c>
    </row>
    <row r="392" spans="1:65" s="13" customFormat="1" ht="11.25">
      <c r="B392" s="187"/>
      <c r="C392" s="188"/>
      <c r="D392" s="189" t="s">
        <v>136</v>
      </c>
      <c r="E392" s="190" t="s">
        <v>19</v>
      </c>
      <c r="F392" s="191" t="s">
        <v>649</v>
      </c>
      <c r="G392" s="188"/>
      <c r="H392" s="192">
        <v>6.1230000000000002</v>
      </c>
      <c r="I392" s="193"/>
      <c r="J392" s="188"/>
      <c r="K392" s="188"/>
      <c r="L392" s="194"/>
      <c r="M392" s="195"/>
      <c r="N392" s="196"/>
      <c r="O392" s="196"/>
      <c r="P392" s="196"/>
      <c r="Q392" s="196"/>
      <c r="R392" s="196"/>
      <c r="S392" s="196"/>
      <c r="T392" s="197"/>
      <c r="AT392" s="198" t="s">
        <v>136</v>
      </c>
      <c r="AU392" s="198" t="s">
        <v>82</v>
      </c>
      <c r="AV392" s="13" t="s">
        <v>82</v>
      </c>
      <c r="AW392" s="13" t="s">
        <v>35</v>
      </c>
      <c r="AX392" s="13" t="s">
        <v>75</v>
      </c>
      <c r="AY392" s="198" t="s">
        <v>125</v>
      </c>
    </row>
    <row r="393" spans="1:65" s="13" customFormat="1" ht="11.25">
      <c r="B393" s="187"/>
      <c r="C393" s="188"/>
      <c r="D393" s="189" t="s">
        <v>136</v>
      </c>
      <c r="E393" s="190" t="s">
        <v>19</v>
      </c>
      <c r="F393" s="191" t="s">
        <v>650</v>
      </c>
      <c r="G393" s="188"/>
      <c r="H393" s="192">
        <v>87.92</v>
      </c>
      <c r="I393" s="193"/>
      <c r="J393" s="188"/>
      <c r="K393" s="188"/>
      <c r="L393" s="194"/>
      <c r="M393" s="195"/>
      <c r="N393" s="196"/>
      <c r="O393" s="196"/>
      <c r="P393" s="196"/>
      <c r="Q393" s="196"/>
      <c r="R393" s="196"/>
      <c r="S393" s="196"/>
      <c r="T393" s="197"/>
      <c r="AT393" s="198" t="s">
        <v>136</v>
      </c>
      <c r="AU393" s="198" t="s">
        <v>82</v>
      </c>
      <c r="AV393" s="13" t="s">
        <v>82</v>
      </c>
      <c r="AW393" s="13" t="s">
        <v>35</v>
      </c>
      <c r="AX393" s="13" t="s">
        <v>75</v>
      </c>
      <c r="AY393" s="198" t="s">
        <v>125</v>
      </c>
    </row>
    <row r="394" spans="1:65" s="13" customFormat="1" ht="11.25">
      <c r="B394" s="187"/>
      <c r="C394" s="188"/>
      <c r="D394" s="189" t="s">
        <v>136</v>
      </c>
      <c r="E394" s="190" t="s">
        <v>19</v>
      </c>
      <c r="F394" s="191" t="s">
        <v>651</v>
      </c>
      <c r="G394" s="188"/>
      <c r="H394" s="192">
        <v>48.042000000000002</v>
      </c>
      <c r="I394" s="193"/>
      <c r="J394" s="188"/>
      <c r="K394" s="188"/>
      <c r="L394" s="194"/>
      <c r="M394" s="195"/>
      <c r="N394" s="196"/>
      <c r="O394" s="196"/>
      <c r="P394" s="196"/>
      <c r="Q394" s="196"/>
      <c r="R394" s="196"/>
      <c r="S394" s="196"/>
      <c r="T394" s="197"/>
      <c r="AT394" s="198" t="s">
        <v>136</v>
      </c>
      <c r="AU394" s="198" t="s">
        <v>82</v>
      </c>
      <c r="AV394" s="13" t="s">
        <v>82</v>
      </c>
      <c r="AW394" s="13" t="s">
        <v>35</v>
      </c>
      <c r="AX394" s="13" t="s">
        <v>75</v>
      </c>
      <c r="AY394" s="198" t="s">
        <v>125</v>
      </c>
    </row>
    <row r="395" spans="1:65" s="13" customFormat="1" ht="11.25">
      <c r="B395" s="187"/>
      <c r="C395" s="188"/>
      <c r="D395" s="189" t="s">
        <v>136</v>
      </c>
      <c r="E395" s="190" t="s">
        <v>19</v>
      </c>
      <c r="F395" s="191" t="s">
        <v>652</v>
      </c>
      <c r="G395" s="188"/>
      <c r="H395" s="192">
        <v>0.502</v>
      </c>
      <c r="I395" s="193"/>
      <c r="J395" s="188"/>
      <c r="K395" s="188"/>
      <c r="L395" s="194"/>
      <c r="M395" s="195"/>
      <c r="N395" s="196"/>
      <c r="O395" s="196"/>
      <c r="P395" s="196"/>
      <c r="Q395" s="196"/>
      <c r="R395" s="196"/>
      <c r="S395" s="196"/>
      <c r="T395" s="197"/>
      <c r="AT395" s="198" t="s">
        <v>136</v>
      </c>
      <c r="AU395" s="198" t="s">
        <v>82</v>
      </c>
      <c r="AV395" s="13" t="s">
        <v>82</v>
      </c>
      <c r="AW395" s="13" t="s">
        <v>35</v>
      </c>
      <c r="AX395" s="13" t="s">
        <v>75</v>
      </c>
      <c r="AY395" s="198" t="s">
        <v>125</v>
      </c>
    </row>
    <row r="396" spans="1:65" s="14" customFormat="1" ht="11.25">
      <c r="B396" s="199"/>
      <c r="C396" s="200"/>
      <c r="D396" s="189" t="s">
        <v>136</v>
      </c>
      <c r="E396" s="201" t="s">
        <v>19</v>
      </c>
      <c r="F396" s="202" t="s">
        <v>139</v>
      </c>
      <c r="G396" s="200"/>
      <c r="H396" s="203">
        <v>142.58699999999999</v>
      </c>
      <c r="I396" s="204"/>
      <c r="J396" s="200"/>
      <c r="K396" s="200"/>
      <c r="L396" s="205"/>
      <c r="M396" s="206"/>
      <c r="N396" s="207"/>
      <c r="O396" s="207"/>
      <c r="P396" s="207"/>
      <c r="Q396" s="207"/>
      <c r="R396" s="207"/>
      <c r="S396" s="207"/>
      <c r="T396" s="208"/>
      <c r="AT396" s="209" t="s">
        <v>136</v>
      </c>
      <c r="AU396" s="209" t="s">
        <v>82</v>
      </c>
      <c r="AV396" s="14" t="s">
        <v>132</v>
      </c>
      <c r="AW396" s="14" t="s">
        <v>35</v>
      </c>
      <c r="AX396" s="14" t="s">
        <v>80</v>
      </c>
      <c r="AY396" s="209" t="s">
        <v>125</v>
      </c>
    </row>
    <row r="397" spans="1:65" s="13" customFormat="1" ht="11.25">
      <c r="B397" s="187"/>
      <c r="C397" s="188"/>
      <c r="D397" s="189" t="s">
        <v>136</v>
      </c>
      <c r="E397" s="188"/>
      <c r="F397" s="191" t="s">
        <v>653</v>
      </c>
      <c r="G397" s="188"/>
      <c r="H397" s="192">
        <v>0.15</v>
      </c>
      <c r="I397" s="193"/>
      <c r="J397" s="188"/>
      <c r="K397" s="188"/>
      <c r="L397" s="194"/>
      <c r="M397" s="195"/>
      <c r="N397" s="196"/>
      <c r="O397" s="196"/>
      <c r="P397" s="196"/>
      <c r="Q397" s="196"/>
      <c r="R397" s="196"/>
      <c r="S397" s="196"/>
      <c r="T397" s="197"/>
      <c r="AT397" s="198" t="s">
        <v>136</v>
      </c>
      <c r="AU397" s="198" t="s">
        <v>82</v>
      </c>
      <c r="AV397" s="13" t="s">
        <v>82</v>
      </c>
      <c r="AW397" s="13" t="s">
        <v>4</v>
      </c>
      <c r="AX397" s="13" t="s">
        <v>80</v>
      </c>
      <c r="AY397" s="198" t="s">
        <v>125</v>
      </c>
    </row>
    <row r="398" spans="1:65" s="2" customFormat="1" ht="21.75" customHeight="1">
      <c r="A398" s="35"/>
      <c r="B398" s="36"/>
      <c r="C398" s="210" t="s">
        <v>654</v>
      </c>
      <c r="D398" s="210" t="s">
        <v>234</v>
      </c>
      <c r="E398" s="211" t="s">
        <v>655</v>
      </c>
      <c r="F398" s="212" t="s">
        <v>656</v>
      </c>
      <c r="G398" s="213" t="s">
        <v>211</v>
      </c>
      <c r="H398" s="214">
        <v>0.28399999999999997</v>
      </c>
      <c r="I398" s="215"/>
      <c r="J398" s="216">
        <f>ROUND(I398*H398,2)</f>
        <v>0</v>
      </c>
      <c r="K398" s="212" t="s">
        <v>131</v>
      </c>
      <c r="L398" s="217"/>
      <c r="M398" s="218" t="s">
        <v>19</v>
      </c>
      <c r="N398" s="219" t="s">
        <v>46</v>
      </c>
      <c r="O398" s="65"/>
      <c r="P398" s="178">
        <f>O398*H398</f>
        <v>0</v>
      </c>
      <c r="Q398" s="178">
        <v>1</v>
      </c>
      <c r="R398" s="178">
        <f>Q398*H398</f>
        <v>0.28399999999999997</v>
      </c>
      <c r="S398" s="178">
        <v>0</v>
      </c>
      <c r="T398" s="179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80" t="s">
        <v>180</v>
      </c>
      <c r="AT398" s="180" t="s">
        <v>234</v>
      </c>
      <c r="AU398" s="180" t="s">
        <v>82</v>
      </c>
      <c r="AY398" s="18" t="s">
        <v>125</v>
      </c>
      <c r="BE398" s="181">
        <f>IF(N398="základní",J398,0)</f>
        <v>0</v>
      </c>
      <c r="BF398" s="181">
        <f>IF(N398="snížená",J398,0)</f>
        <v>0</v>
      </c>
      <c r="BG398" s="181">
        <f>IF(N398="zákl. přenesená",J398,0)</f>
        <v>0</v>
      </c>
      <c r="BH398" s="181">
        <f>IF(N398="sníž. přenesená",J398,0)</f>
        <v>0</v>
      </c>
      <c r="BI398" s="181">
        <f>IF(N398="nulová",J398,0)</f>
        <v>0</v>
      </c>
      <c r="BJ398" s="18" t="s">
        <v>80</v>
      </c>
      <c r="BK398" s="181">
        <f>ROUND(I398*H398,2)</f>
        <v>0</v>
      </c>
      <c r="BL398" s="18" t="s">
        <v>132</v>
      </c>
      <c r="BM398" s="180" t="s">
        <v>657</v>
      </c>
    </row>
    <row r="399" spans="1:65" s="13" customFormat="1" ht="11.25">
      <c r="B399" s="187"/>
      <c r="C399" s="188"/>
      <c r="D399" s="189" t="s">
        <v>136</v>
      </c>
      <c r="E399" s="190" t="s">
        <v>19</v>
      </c>
      <c r="F399" s="191" t="s">
        <v>658</v>
      </c>
      <c r="G399" s="188"/>
      <c r="H399" s="192">
        <v>7.9130000000000003</v>
      </c>
      <c r="I399" s="193"/>
      <c r="J399" s="188"/>
      <c r="K399" s="188"/>
      <c r="L399" s="194"/>
      <c r="M399" s="195"/>
      <c r="N399" s="196"/>
      <c r="O399" s="196"/>
      <c r="P399" s="196"/>
      <c r="Q399" s="196"/>
      <c r="R399" s="196"/>
      <c r="S399" s="196"/>
      <c r="T399" s="197"/>
      <c r="AT399" s="198" t="s">
        <v>136</v>
      </c>
      <c r="AU399" s="198" t="s">
        <v>82</v>
      </c>
      <c r="AV399" s="13" t="s">
        <v>82</v>
      </c>
      <c r="AW399" s="13" t="s">
        <v>35</v>
      </c>
      <c r="AX399" s="13" t="s">
        <v>75</v>
      </c>
      <c r="AY399" s="198" t="s">
        <v>125</v>
      </c>
    </row>
    <row r="400" spans="1:65" s="13" customFormat="1" ht="11.25">
      <c r="B400" s="187"/>
      <c r="C400" s="188"/>
      <c r="D400" s="189" t="s">
        <v>136</v>
      </c>
      <c r="E400" s="190" t="s">
        <v>19</v>
      </c>
      <c r="F400" s="191" t="s">
        <v>659</v>
      </c>
      <c r="G400" s="188"/>
      <c r="H400" s="192">
        <v>73.852999999999994</v>
      </c>
      <c r="I400" s="193"/>
      <c r="J400" s="188"/>
      <c r="K400" s="188"/>
      <c r="L400" s="194"/>
      <c r="M400" s="195"/>
      <c r="N400" s="196"/>
      <c r="O400" s="196"/>
      <c r="P400" s="196"/>
      <c r="Q400" s="196"/>
      <c r="R400" s="196"/>
      <c r="S400" s="196"/>
      <c r="T400" s="197"/>
      <c r="AT400" s="198" t="s">
        <v>136</v>
      </c>
      <c r="AU400" s="198" t="s">
        <v>82</v>
      </c>
      <c r="AV400" s="13" t="s">
        <v>82</v>
      </c>
      <c r="AW400" s="13" t="s">
        <v>35</v>
      </c>
      <c r="AX400" s="13" t="s">
        <v>75</v>
      </c>
      <c r="AY400" s="198" t="s">
        <v>125</v>
      </c>
    </row>
    <row r="401" spans="1:65" s="13" customFormat="1" ht="11.25">
      <c r="B401" s="187"/>
      <c r="C401" s="188"/>
      <c r="D401" s="189" t="s">
        <v>136</v>
      </c>
      <c r="E401" s="190" t="s">
        <v>19</v>
      </c>
      <c r="F401" s="191" t="s">
        <v>660</v>
      </c>
      <c r="G401" s="188"/>
      <c r="H401" s="192">
        <v>188.4</v>
      </c>
      <c r="I401" s="193"/>
      <c r="J401" s="188"/>
      <c r="K401" s="188"/>
      <c r="L401" s="194"/>
      <c r="M401" s="195"/>
      <c r="N401" s="196"/>
      <c r="O401" s="196"/>
      <c r="P401" s="196"/>
      <c r="Q401" s="196"/>
      <c r="R401" s="196"/>
      <c r="S401" s="196"/>
      <c r="T401" s="197"/>
      <c r="AT401" s="198" t="s">
        <v>136</v>
      </c>
      <c r="AU401" s="198" t="s">
        <v>82</v>
      </c>
      <c r="AV401" s="13" t="s">
        <v>82</v>
      </c>
      <c r="AW401" s="13" t="s">
        <v>35</v>
      </c>
      <c r="AX401" s="13" t="s">
        <v>75</v>
      </c>
      <c r="AY401" s="198" t="s">
        <v>125</v>
      </c>
    </row>
    <row r="402" spans="1:65" s="14" customFormat="1" ht="11.25">
      <c r="B402" s="199"/>
      <c r="C402" s="200"/>
      <c r="D402" s="189" t="s">
        <v>136</v>
      </c>
      <c r="E402" s="201" t="s">
        <v>19</v>
      </c>
      <c r="F402" s="202" t="s">
        <v>139</v>
      </c>
      <c r="G402" s="200"/>
      <c r="H402" s="203">
        <v>270.166</v>
      </c>
      <c r="I402" s="204"/>
      <c r="J402" s="200"/>
      <c r="K402" s="200"/>
      <c r="L402" s="205"/>
      <c r="M402" s="206"/>
      <c r="N402" s="207"/>
      <c r="O402" s="207"/>
      <c r="P402" s="207"/>
      <c r="Q402" s="207"/>
      <c r="R402" s="207"/>
      <c r="S402" s="207"/>
      <c r="T402" s="208"/>
      <c r="AT402" s="209" t="s">
        <v>136</v>
      </c>
      <c r="AU402" s="209" t="s">
        <v>82</v>
      </c>
      <c r="AV402" s="14" t="s">
        <v>132</v>
      </c>
      <c r="AW402" s="14" t="s">
        <v>35</v>
      </c>
      <c r="AX402" s="14" t="s">
        <v>80</v>
      </c>
      <c r="AY402" s="209" t="s">
        <v>125</v>
      </c>
    </row>
    <row r="403" spans="1:65" s="13" customFormat="1" ht="11.25">
      <c r="B403" s="187"/>
      <c r="C403" s="188"/>
      <c r="D403" s="189" t="s">
        <v>136</v>
      </c>
      <c r="E403" s="188"/>
      <c r="F403" s="191" t="s">
        <v>661</v>
      </c>
      <c r="G403" s="188"/>
      <c r="H403" s="192">
        <v>0.28399999999999997</v>
      </c>
      <c r="I403" s="193"/>
      <c r="J403" s="188"/>
      <c r="K403" s="188"/>
      <c r="L403" s="194"/>
      <c r="M403" s="195"/>
      <c r="N403" s="196"/>
      <c r="O403" s="196"/>
      <c r="P403" s="196"/>
      <c r="Q403" s="196"/>
      <c r="R403" s="196"/>
      <c r="S403" s="196"/>
      <c r="T403" s="197"/>
      <c r="AT403" s="198" t="s">
        <v>136</v>
      </c>
      <c r="AU403" s="198" t="s">
        <v>82</v>
      </c>
      <c r="AV403" s="13" t="s">
        <v>82</v>
      </c>
      <c r="AW403" s="13" t="s">
        <v>4</v>
      </c>
      <c r="AX403" s="13" t="s">
        <v>80</v>
      </c>
      <c r="AY403" s="198" t="s">
        <v>125</v>
      </c>
    </row>
    <row r="404" spans="1:65" s="2" customFormat="1" ht="21.75" customHeight="1">
      <c r="A404" s="35"/>
      <c r="B404" s="36"/>
      <c r="C404" s="210" t="s">
        <v>662</v>
      </c>
      <c r="D404" s="210" t="s">
        <v>234</v>
      </c>
      <c r="E404" s="211" t="s">
        <v>663</v>
      </c>
      <c r="F404" s="212" t="s">
        <v>664</v>
      </c>
      <c r="G404" s="213" t="s">
        <v>211</v>
      </c>
      <c r="H404" s="214">
        <v>2E-3</v>
      </c>
      <c r="I404" s="215"/>
      <c r="J404" s="216">
        <f>ROUND(I404*H404,2)</f>
        <v>0</v>
      </c>
      <c r="K404" s="212" t="s">
        <v>131</v>
      </c>
      <c r="L404" s="217"/>
      <c r="M404" s="218" t="s">
        <v>19</v>
      </c>
      <c r="N404" s="219" t="s">
        <v>46</v>
      </c>
      <c r="O404" s="65"/>
      <c r="P404" s="178">
        <f>O404*H404</f>
        <v>0</v>
      </c>
      <c r="Q404" s="178">
        <v>1</v>
      </c>
      <c r="R404" s="178">
        <f>Q404*H404</f>
        <v>2E-3</v>
      </c>
      <c r="S404" s="178">
        <v>0</v>
      </c>
      <c r="T404" s="179">
        <f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80" t="s">
        <v>180</v>
      </c>
      <c r="AT404" s="180" t="s">
        <v>234</v>
      </c>
      <c r="AU404" s="180" t="s">
        <v>82</v>
      </c>
      <c r="AY404" s="18" t="s">
        <v>125</v>
      </c>
      <c r="BE404" s="181">
        <f>IF(N404="základní",J404,0)</f>
        <v>0</v>
      </c>
      <c r="BF404" s="181">
        <f>IF(N404="snížená",J404,0)</f>
        <v>0</v>
      </c>
      <c r="BG404" s="181">
        <f>IF(N404="zákl. přenesená",J404,0)</f>
        <v>0</v>
      </c>
      <c r="BH404" s="181">
        <f>IF(N404="sníž. přenesená",J404,0)</f>
        <v>0</v>
      </c>
      <c r="BI404" s="181">
        <f>IF(N404="nulová",J404,0)</f>
        <v>0</v>
      </c>
      <c r="BJ404" s="18" t="s">
        <v>80</v>
      </c>
      <c r="BK404" s="181">
        <f>ROUND(I404*H404,2)</f>
        <v>0</v>
      </c>
      <c r="BL404" s="18" t="s">
        <v>132</v>
      </c>
      <c r="BM404" s="180" t="s">
        <v>665</v>
      </c>
    </row>
    <row r="405" spans="1:65" s="13" customFormat="1" ht="11.25">
      <c r="B405" s="187"/>
      <c r="C405" s="188"/>
      <c r="D405" s="189" t="s">
        <v>136</v>
      </c>
      <c r="E405" s="190" t="s">
        <v>19</v>
      </c>
      <c r="F405" s="191" t="s">
        <v>666</v>
      </c>
      <c r="G405" s="188"/>
      <c r="H405" s="192">
        <v>1.8089999999999999</v>
      </c>
      <c r="I405" s="193"/>
      <c r="J405" s="188"/>
      <c r="K405" s="188"/>
      <c r="L405" s="194"/>
      <c r="M405" s="195"/>
      <c r="N405" s="196"/>
      <c r="O405" s="196"/>
      <c r="P405" s="196"/>
      <c r="Q405" s="196"/>
      <c r="R405" s="196"/>
      <c r="S405" s="196"/>
      <c r="T405" s="197"/>
      <c r="AT405" s="198" t="s">
        <v>136</v>
      </c>
      <c r="AU405" s="198" t="s">
        <v>82</v>
      </c>
      <c r="AV405" s="13" t="s">
        <v>82</v>
      </c>
      <c r="AW405" s="13" t="s">
        <v>35</v>
      </c>
      <c r="AX405" s="13" t="s">
        <v>80</v>
      </c>
      <c r="AY405" s="198" t="s">
        <v>125</v>
      </c>
    </row>
    <row r="406" spans="1:65" s="13" customFormat="1" ht="11.25">
      <c r="B406" s="187"/>
      <c r="C406" s="188"/>
      <c r="D406" s="189" t="s">
        <v>136</v>
      </c>
      <c r="E406" s="188"/>
      <c r="F406" s="191" t="s">
        <v>667</v>
      </c>
      <c r="G406" s="188"/>
      <c r="H406" s="192">
        <v>2E-3</v>
      </c>
      <c r="I406" s="193"/>
      <c r="J406" s="188"/>
      <c r="K406" s="188"/>
      <c r="L406" s="194"/>
      <c r="M406" s="195"/>
      <c r="N406" s="196"/>
      <c r="O406" s="196"/>
      <c r="P406" s="196"/>
      <c r="Q406" s="196"/>
      <c r="R406" s="196"/>
      <c r="S406" s="196"/>
      <c r="T406" s="197"/>
      <c r="AT406" s="198" t="s">
        <v>136</v>
      </c>
      <c r="AU406" s="198" t="s">
        <v>82</v>
      </c>
      <c r="AV406" s="13" t="s">
        <v>82</v>
      </c>
      <c r="AW406" s="13" t="s">
        <v>4</v>
      </c>
      <c r="AX406" s="13" t="s">
        <v>80</v>
      </c>
      <c r="AY406" s="198" t="s">
        <v>125</v>
      </c>
    </row>
    <row r="407" spans="1:65" s="2" customFormat="1" ht="37.9" customHeight="1">
      <c r="A407" s="35"/>
      <c r="B407" s="36"/>
      <c r="C407" s="169" t="s">
        <v>668</v>
      </c>
      <c r="D407" s="169" t="s">
        <v>127</v>
      </c>
      <c r="E407" s="170" t="s">
        <v>669</v>
      </c>
      <c r="F407" s="171" t="s">
        <v>670</v>
      </c>
      <c r="G407" s="172" t="s">
        <v>211</v>
      </c>
      <c r="H407" s="173">
        <v>2.8149999999999999</v>
      </c>
      <c r="I407" s="174"/>
      <c r="J407" s="175">
        <f>ROUND(I407*H407,2)</f>
        <v>0</v>
      </c>
      <c r="K407" s="171" t="s">
        <v>131</v>
      </c>
      <c r="L407" s="40"/>
      <c r="M407" s="176" t="s">
        <v>19</v>
      </c>
      <c r="N407" s="177" t="s">
        <v>46</v>
      </c>
      <c r="O407" s="65"/>
      <c r="P407" s="178">
        <f>O407*H407</f>
        <v>0</v>
      </c>
      <c r="Q407" s="178">
        <v>0</v>
      </c>
      <c r="R407" s="178">
        <f>Q407*H407</f>
        <v>0</v>
      </c>
      <c r="S407" s="178">
        <v>0</v>
      </c>
      <c r="T407" s="179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80" t="s">
        <v>132</v>
      </c>
      <c r="AT407" s="180" t="s">
        <v>127</v>
      </c>
      <c r="AU407" s="180" t="s">
        <v>82</v>
      </c>
      <c r="AY407" s="18" t="s">
        <v>125</v>
      </c>
      <c r="BE407" s="181">
        <f>IF(N407="základní",J407,0)</f>
        <v>0</v>
      </c>
      <c r="BF407" s="181">
        <f>IF(N407="snížená",J407,0)</f>
        <v>0</v>
      </c>
      <c r="BG407" s="181">
        <f>IF(N407="zákl. přenesená",J407,0)</f>
        <v>0</v>
      </c>
      <c r="BH407" s="181">
        <f>IF(N407="sníž. přenesená",J407,0)</f>
        <v>0</v>
      </c>
      <c r="BI407" s="181">
        <f>IF(N407="nulová",J407,0)</f>
        <v>0</v>
      </c>
      <c r="BJ407" s="18" t="s">
        <v>80</v>
      </c>
      <c r="BK407" s="181">
        <f>ROUND(I407*H407,2)</f>
        <v>0</v>
      </c>
      <c r="BL407" s="18" t="s">
        <v>132</v>
      </c>
      <c r="BM407" s="180" t="s">
        <v>671</v>
      </c>
    </row>
    <row r="408" spans="1:65" s="2" customFormat="1" ht="11.25">
      <c r="A408" s="35"/>
      <c r="B408" s="36"/>
      <c r="C408" s="37"/>
      <c r="D408" s="182" t="s">
        <v>134</v>
      </c>
      <c r="E408" s="37"/>
      <c r="F408" s="183" t="s">
        <v>672</v>
      </c>
      <c r="G408" s="37"/>
      <c r="H408" s="37"/>
      <c r="I408" s="184"/>
      <c r="J408" s="37"/>
      <c r="K408" s="37"/>
      <c r="L408" s="40"/>
      <c r="M408" s="185"/>
      <c r="N408" s="186"/>
      <c r="O408" s="65"/>
      <c r="P408" s="65"/>
      <c r="Q408" s="65"/>
      <c r="R408" s="65"/>
      <c r="S408" s="65"/>
      <c r="T408" s="66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T408" s="18" t="s">
        <v>134</v>
      </c>
      <c r="AU408" s="18" t="s">
        <v>82</v>
      </c>
    </row>
    <row r="409" spans="1:65" s="2" customFormat="1" ht="19.5">
      <c r="A409" s="35"/>
      <c r="B409" s="36"/>
      <c r="C409" s="37"/>
      <c r="D409" s="189" t="s">
        <v>527</v>
      </c>
      <c r="E409" s="37"/>
      <c r="F409" s="220" t="s">
        <v>622</v>
      </c>
      <c r="G409" s="37"/>
      <c r="H409" s="37"/>
      <c r="I409" s="184"/>
      <c r="J409" s="37"/>
      <c r="K409" s="37"/>
      <c r="L409" s="40"/>
      <c r="M409" s="185"/>
      <c r="N409" s="186"/>
      <c r="O409" s="65"/>
      <c r="P409" s="65"/>
      <c r="Q409" s="65"/>
      <c r="R409" s="65"/>
      <c r="S409" s="65"/>
      <c r="T409" s="66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T409" s="18" t="s">
        <v>527</v>
      </c>
      <c r="AU409" s="18" t="s">
        <v>82</v>
      </c>
    </row>
    <row r="410" spans="1:65" s="13" customFormat="1" ht="11.25">
      <c r="B410" s="187"/>
      <c r="C410" s="188"/>
      <c r="D410" s="189" t="s">
        <v>136</v>
      </c>
      <c r="E410" s="190" t="s">
        <v>19</v>
      </c>
      <c r="F410" s="191" t="s">
        <v>673</v>
      </c>
      <c r="G410" s="188"/>
      <c r="H410" s="192">
        <v>2.8149999999999999</v>
      </c>
      <c r="I410" s="193"/>
      <c r="J410" s="188"/>
      <c r="K410" s="188"/>
      <c r="L410" s="194"/>
      <c r="M410" s="195"/>
      <c r="N410" s="196"/>
      <c r="O410" s="196"/>
      <c r="P410" s="196"/>
      <c r="Q410" s="196"/>
      <c r="R410" s="196"/>
      <c r="S410" s="196"/>
      <c r="T410" s="197"/>
      <c r="AT410" s="198" t="s">
        <v>136</v>
      </c>
      <c r="AU410" s="198" t="s">
        <v>82</v>
      </c>
      <c r="AV410" s="13" t="s">
        <v>82</v>
      </c>
      <c r="AW410" s="13" t="s">
        <v>35</v>
      </c>
      <c r="AX410" s="13" t="s">
        <v>80</v>
      </c>
      <c r="AY410" s="198" t="s">
        <v>125</v>
      </c>
    </row>
    <row r="411" spans="1:65" s="2" customFormat="1" ht="24.2" customHeight="1">
      <c r="A411" s="35"/>
      <c r="B411" s="36"/>
      <c r="C411" s="210" t="s">
        <v>674</v>
      </c>
      <c r="D411" s="210" t="s">
        <v>234</v>
      </c>
      <c r="E411" s="211" t="s">
        <v>675</v>
      </c>
      <c r="F411" s="212" t="s">
        <v>676</v>
      </c>
      <c r="G411" s="213" t="s">
        <v>211</v>
      </c>
      <c r="H411" s="214">
        <v>2.19</v>
      </c>
      <c r="I411" s="215"/>
      <c r="J411" s="216">
        <f>ROUND(I411*H411,2)</f>
        <v>0</v>
      </c>
      <c r="K411" s="212" t="s">
        <v>131</v>
      </c>
      <c r="L411" s="217"/>
      <c r="M411" s="218" t="s">
        <v>19</v>
      </c>
      <c r="N411" s="219" t="s">
        <v>46</v>
      </c>
      <c r="O411" s="65"/>
      <c r="P411" s="178">
        <f>O411*H411</f>
        <v>0</v>
      </c>
      <c r="Q411" s="178">
        <v>1</v>
      </c>
      <c r="R411" s="178">
        <f>Q411*H411</f>
        <v>2.19</v>
      </c>
      <c r="S411" s="178">
        <v>0</v>
      </c>
      <c r="T411" s="179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80" t="s">
        <v>180</v>
      </c>
      <c r="AT411" s="180" t="s">
        <v>234</v>
      </c>
      <c r="AU411" s="180" t="s">
        <v>82</v>
      </c>
      <c r="AY411" s="18" t="s">
        <v>125</v>
      </c>
      <c r="BE411" s="181">
        <f>IF(N411="základní",J411,0)</f>
        <v>0</v>
      </c>
      <c r="BF411" s="181">
        <f>IF(N411="snížená",J411,0)</f>
        <v>0</v>
      </c>
      <c r="BG411" s="181">
        <f>IF(N411="zákl. přenesená",J411,0)</f>
        <v>0</v>
      </c>
      <c r="BH411" s="181">
        <f>IF(N411="sníž. přenesená",J411,0)</f>
        <v>0</v>
      </c>
      <c r="BI411" s="181">
        <f>IF(N411="nulová",J411,0)</f>
        <v>0</v>
      </c>
      <c r="BJ411" s="18" t="s">
        <v>80</v>
      </c>
      <c r="BK411" s="181">
        <f>ROUND(I411*H411,2)</f>
        <v>0</v>
      </c>
      <c r="BL411" s="18" t="s">
        <v>132</v>
      </c>
      <c r="BM411" s="180" t="s">
        <v>677</v>
      </c>
    </row>
    <row r="412" spans="1:65" s="13" customFormat="1" ht="11.25">
      <c r="B412" s="187"/>
      <c r="C412" s="188"/>
      <c r="D412" s="189" t="s">
        <v>136</v>
      </c>
      <c r="E412" s="190" t="s">
        <v>19</v>
      </c>
      <c r="F412" s="191" t="s">
        <v>678</v>
      </c>
      <c r="G412" s="188"/>
      <c r="H412" s="192">
        <v>207.768</v>
      </c>
      <c r="I412" s="193"/>
      <c r="J412" s="188"/>
      <c r="K412" s="188"/>
      <c r="L412" s="194"/>
      <c r="M412" s="195"/>
      <c r="N412" s="196"/>
      <c r="O412" s="196"/>
      <c r="P412" s="196"/>
      <c r="Q412" s="196"/>
      <c r="R412" s="196"/>
      <c r="S412" s="196"/>
      <c r="T412" s="197"/>
      <c r="AT412" s="198" t="s">
        <v>136</v>
      </c>
      <c r="AU412" s="198" t="s">
        <v>82</v>
      </c>
      <c r="AV412" s="13" t="s">
        <v>82</v>
      </c>
      <c r="AW412" s="13" t="s">
        <v>35</v>
      </c>
      <c r="AX412" s="13" t="s">
        <v>75</v>
      </c>
      <c r="AY412" s="198" t="s">
        <v>125</v>
      </c>
    </row>
    <row r="413" spans="1:65" s="13" customFormat="1" ht="11.25">
      <c r="B413" s="187"/>
      <c r="C413" s="188"/>
      <c r="D413" s="189" t="s">
        <v>136</v>
      </c>
      <c r="E413" s="190" t="s">
        <v>19</v>
      </c>
      <c r="F413" s="191" t="s">
        <v>679</v>
      </c>
      <c r="G413" s="188"/>
      <c r="H413" s="192">
        <v>255.28800000000001</v>
      </c>
      <c r="I413" s="193"/>
      <c r="J413" s="188"/>
      <c r="K413" s="188"/>
      <c r="L413" s="194"/>
      <c r="M413" s="195"/>
      <c r="N413" s="196"/>
      <c r="O413" s="196"/>
      <c r="P413" s="196"/>
      <c r="Q413" s="196"/>
      <c r="R413" s="196"/>
      <c r="S413" s="196"/>
      <c r="T413" s="197"/>
      <c r="AT413" s="198" t="s">
        <v>136</v>
      </c>
      <c r="AU413" s="198" t="s">
        <v>82</v>
      </c>
      <c r="AV413" s="13" t="s">
        <v>82</v>
      </c>
      <c r="AW413" s="13" t="s">
        <v>35</v>
      </c>
      <c r="AX413" s="13" t="s">
        <v>75</v>
      </c>
      <c r="AY413" s="198" t="s">
        <v>125</v>
      </c>
    </row>
    <row r="414" spans="1:65" s="13" customFormat="1" ht="11.25">
      <c r="B414" s="187"/>
      <c r="C414" s="188"/>
      <c r="D414" s="189" t="s">
        <v>136</v>
      </c>
      <c r="E414" s="190" t="s">
        <v>19</v>
      </c>
      <c r="F414" s="191" t="s">
        <v>680</v>
      </c>
      <c r="G414" s="188"/>
      <c r="H414" s="192">
        <v>166.584</v>
      </c>
      <c r="I414" s="193"/>
      <c r="J414" s="188"/>
      <c r="K414" s="188"/>
      <c r="L414" s="194"/>
      <c r="M414" s="195"/>
      <c r="N414" s="196"/>
      <c r="O414" s="196"/>
      <c r="P414" s="196"/>
      <c r="Q414" s="196"/>
      <c r="R414" s="196"/>
      <c r="S414" s="196"/>
      <c r="T414" s="197"/>
      <c r="AT414" s="198" t="s">
        <v>136</v>
      </c>
      <c r="AU414" s="198" t="s">
        <v>82</v>
      </c>
      <c r="AV414" s="13" t="s">
        <v>82</v>
      </c>
      <c r="AW414" s="13" t="s">
        <v>35</v>
      </c>
      <c r="AX414" s="13" t="s">
        <v>75</v>
      </c>
      <c r="AY414" s="198" t="s">
        <v>125</v>
      </c>
    </row>
    <row r="415" spans="1:65" s="13" customFormat="1" ht="11.25">
      <c r="B415" s="187"/>
      <c r="C415" s="188"/>
      <c r="D415" s="189" t="s">
        <v>136</v>
      </c>
      <c r="E415" s="190" t="s">
        <v>19</v>
      </c>
      <c r="F415" s="191" t="s">
        <v>681</v>
      </c>
      <c r="G415" s="188"/>
      <c r="H415" s="192">
        <v>133.584</v>
      </c>
      <c r="I415" s="193"/>
      <c r="J415" s="188"/>
      <c r="K415" s="188"/>
      <c r="L415" s="194"/>
      <c r="M415" s="195"/>
      <c r="N415" s="196"/>
      <c r="O415" s="196"/>
      <c r="P415" s="196"/>
      <c r="Q415" s="196"/>
      <c r="R415" s="196"/>
      <c r="S415" s="196"/>
      <c r="T415" s="197"/>
      <c r="AT415" s="198" t="s">
        <v>136</v>
      </c>
      <c r="AU415" s="198" t="s">
        <v>82</v>
      </c>
      <c r="AV415" s="13" t="s">
        <v>82</v>
      </c>
      <c r="AW415" s="13" t="s">
        <v>35</v>
      </c>
      <c r="AX415" s="13" t="s">
        <v>75</v>
      </c>
      <c r="AY415" s="198" t="s">
        <v>125</v>
      </c>
    </row>
    <row r="416" spans="1:65" s="13" customFormat="1" ht="11.25">
      <c r="B416" s="187"/>
      <c r="C416" s="188"/>
      <c r="D416" s="189" t="s">
        <v>136</v>
      </c>
      <c r="E416" s="190" t="s">
        <v>19</v>
      </c>
      <c r="F416" s="191" t="s">
        <v>682</v>
      </c>
      <c r="G416" s="188"/>
      <c r="H416" s="192">
        <v>159.72</v>
      </c>
      <c r="I416" s="193"/>
      <c r="J416" s="188"/>
      <c r="K416" s="188"/>
      <c r="L416" s="194"/>
      <c r="M416" s="195"/>
      <c r="N416" s="196"/>
      <c r="O416" s="196"/>
      <c r="P416" s="196"/>
      <c r="Q416" s="196"/>
      <c r="R416" s="196"/>
      <c r="S416" s="196"/>
      <c r="T416" s="197"/>
      <c r="AT416" s="198" t="s">
        <v>136</v>
      </c>
      <c r="AU416" s="198" t="s">
        <v>82</v>
      </c>
      <c r="AV416" s="13" t="s">
        <v>82</v>
      </c>
      <c r="AW416" s="13" t="s">
        <v>35</v>
      </c>
      <c r="AX416" s="13" t="s">
        <v>75</v>
      </c>
      <c r="AY416" s="198" t="s">
        <v>125</v>
      </c>
    </row>
    <row r="417" spans="1:65" s="13" customFormat="1" ht="11.25">
      <c r="B417" s="187"/>
      <c r="C417" s="188"/>
      <c r="D417" s="189" t="s">
        <v>136</v>
      </c>
      <c r="E417" s="190" t="s">
        <v>19</v>
      </c>
      <c r="F417" s="191" t="s">
        <v>683</v>
      </c>
      <c r="G417" s="188"/>
      <c r="H417" s="192">
        <v>197.73599999999999</v>
      </c>
      <c r="I417" s="193"/>
      <c r="J417" s="188"/>
      <c r="K417" s="188"/>
      <c r="L417" s="194"/>
      <c r="M417" s="195"/>
      <c r="N417" s="196"/>
      <c r="O417" s="196"/>
      <c r="P417" s="196"/>
      <c r="Q417" s="196"/>
      <c r="R417" s="196"/>
      <c r="S417" s="196"/>
      <c r="T417" s="197"/>
      <c r="AT417" s="198" t="s">
        <v>136</v>
      </c>
      <c r="AU417" s="198" t="s">
        <v>82</v>
      </c>
      <c r="AV417" s="13" t="s">
        <v>82</v>
      </c>
      <c r="AW417" s="13" t="s">
        <v>35</v>
      </c>
      <c r="AX417" s="13" t="s">
        <v>75</v>
      </c>
      <c r="AY417" s="198" t="s">
        <v>125</v>
      </c>
    </row>
    <row r="418" spans="1:65" s="13" customFormat="1" ht="11.25">
      <c r="B418" s="187"/>
      <c r="C418" s="188"/>
      <c r="D418" s="189" t="s">
        <v>136</v>
      </c>
      <c r="E418" s="190" t="s">
        <v>19</v>
      </c>
      <c r="F418" s="191" t="s">
        <v>684</v>
      </c>
      <c r="G418" s="188"/>
      <c r="H418" s="192">
        <v>443.52</v>
      </c>
      <c r="I418" s="193"/>
      <c r="J418" s="188"/>
      <c r="K418" s="188"/>
      <c r="L418" s="194"/>
      <c r="M418" s="195"/>
      <c r="N418" s="196"/>
      <c r="O418" s="196"/>
      <c r="P418" s="196"/>
      <c r="Q418" s="196"/>
      <c r="R418" s="196"/>
      <c r="S418" s="196"/>
      <c r="T418" s="197"/>
      <c r="AT418" s="198" t="s">
        <v>136</v>
      </c>
      <c r="AU418" s="198" t="s">
        <v>82</v>
      </c>
      <c r="AV418" s="13" t="s">
        <v>82</v>
      </c>
      <c r="AW418" s="13" t="s">
        <v>35</v>
      </c>
      <c r="AX418" s="13" t="s">
        <v>75</v>
      </c>
      <c r="AY418" s="198" t="s">
        <v>125</v>
      </c>
    </row>
    <row r="419" spans="1:65" s="13" customFormat="1" ht="11.25">
      <c r="B419" s="187"/>
      <c r="C419" s="188"/>
      <c r="D419" s="189" t="s">
        <v>136</v>
      </c>
      <c r="E419" s="190" t="s">
        <v>19</v>
      </c>
      <c r="F419" s="191" t="s">
        <v>685</v>
      </c>
      <c r="G419" s="188"/>
      <c r="H419" s="192">
        <v>94.775999999999996</v>
      </c>
      <c r="I419" s="193"/>
      <c r="J419" s="188"/>
      <c r="K419" s="188"/>
      <c r="L419" s="194"/>
      <c r="M419" s="195"/>
      <c r="N419" s="196"/>
      <c r="O419" s="196"/>
      <c r="P419" s="196"/>
      <c r="Q419" s="196"/>
      <c r="R419" s="196"/>
      <c r="S419" s="196"/>
      <c r="T419" s="197"/>
      <c r="AT419" s="198" t="s">
        <v>136</v>
      </c>
      <c r="AU419" s="198" t="s">
        <v>82</v>
      </c>
      <c r="AV419" s="13" t="s">
        <v>82</v>
      </c>
      <c r="AW419" s="13" t="s">
        <v>35</v>
      </c>
      <c r="AX419" s="13" t="s">
        <v>75</v>
      </c>
      <c r="AY419" s="198" t="s">
        <v>125</v>
      </c>
    </row>
    <row r="420" spans="1:65" s="13" customFormat="1" ht="11.25">
      <c r="B420" s="187"/>
      <c r="C420" s="188"/>
      <c r="D420" s="189" t="s">
        <v>136</v>
      </c>
      <c r="E420" s="190" t="s">
        <v>19</v>
      </c>
      <c r="F420" s="191" t="s">
        <v>686</v>
      </c>
      <c r="G420" s="188"/>
      <c r="H420" s="192">
        <v>80.52</v>
      </c>
      <c r="I420" s="193"/>
      <c r="J420" s="188"/>
      <c r="K420" s="188"/>
      <c r="L420" s="194"/>
      <c r="M420" s="195"/>
      <c r="N420" s="196"/>
      <c r="O420" s="196"/>
      <c r="P420" s="196"/>
      <c r="Q420" s="196"/>
      <c r="R420" s="196"/>
      <c r="S420" s="196"/>
      <c r="T420" s="197"/>
      <c r="AT420" s="198" t="s">
        <v>136</v>
      </c>
      <c r="AU420" s="198" t="s">
        <v>82</v>
      </c>
      <c r="AV420" s="13" t="s">
        <v>82</v>
      </c>
      <c r="AW420" s="13" t="s">
        <v>35</v>
      </c>
      <c r="AX420" s="13" t="s">
        <v>75</v>
      </c>
      <c r="AY420" s="198" t="s">
        <v>125</v>
      </c>
    </row>
    <row r="421" spans="1:65" s="13" customFormat="1" ht="11.25">
      <c r="B421" s="187"/>
      <c r="C421" s="188"/>
      <c r="D421" s="189" t="s">
        <v>136</v>
      </c>
      <c r="E421" s="190" t="s">
        <v>19</v>
      </c>
      <c r="F421" s="191" t="s">
        <v>687</v>
      </c>
      <c r="G421" s="188"/>
      <c r="H421" s="192">
        <v>65.075999999999993</v>
      </c>
      <c r="I421" s="193"/>
      <c r="J421" s="188"/>
      <c r="K421" s="188"/>
      <c r="L421" s="194"/>
      <c r="M421" s="195"/>
      <c r="N421" s="196"/>
      <c r="O421" s="196"/>
      <c r="P421" s="196"/>
      <c r="Q421" s="196"/>
      <c r="R421" s="196"/>
      <c r="S421" s="196"/>
      <c r="T421" s="197"/>
      <c r="AT421" s="198" t="s">
        <v>136</v>
      </c>
      <c r="AU421" s="198" t="s">
        <v>82</v>
      </c>
      <c r="AV421" s="13" t="s">
        <v>82</v>
      </c>
      <c r="AW421" s="13" t="s">
        <v>35</v>
      </c>
      <c r="AX421" s="13" t="s">
        <v>75</v>
      </c>
      <c r="AY421" s="198" t="s">
        <v>125</v>
      </c>
    </row>
    <row r="422" spans="1:65" s="13" customFormat="1" ht="11.25">
      <c r="B422" s="187"/>
      <c r="C422" s="188"/>
      <c r="D422" s="189" t="s">
        <v>136</v>
      </c>
      <c r="E422" s="190" t="s">
        <v>19</v>
      </c>
      <c r="F422" s="191" t="s">
        <v>688</v>
      </c>
      <c r="G422" s="188"/>
      <c r="H422" s="192">
        <v>99.263999999999996</v>
      </c>
      <c r="I422" s="193"/>
      <c r="J422" s="188"/>
      <c r="K422" s="188"/>
      <c r="L422" s="194"/>
      <c r="M422" s="195"/>
      <c r="N422" s="196"/>
      <c r="O422" s="196"/>
      <c r="P422" s="196"/>
      <c r="Q422" s="196"/>
      <c r="R422" s="196"/>
      <c r="S422" s="196"/>
      <c r="T422" s="197"/>
      <c r="AT422" s="198" t="s">
        <v>136</v>
      </c>
      <c r="AU422" s="198" t="s">
        <v>82</v>
      </c>
      <c r="AV422" s="13" t="s">
        <v>82</v>
      </c>
      <c r="AW422" s="13" t="s">
        <v>35</v>
      </c>
      <c r="AX422" s="13" t="s">
        <v>75</v>
      </c>
      <c r="AY422" s="198" t="s">
        <v>125</v>
      </c>
    </row>
    <row r="423" spans="1:65" s="13" customFormat="1" ht="11.25">
      <c r="B423" s="187"/>
      <c r="C423" s="188"/>
      <c r="D423" s="189" t="s">
        <v>136</v>
      </c>
      <c r="E423" s="190" t="s">
        <v>19</v>
      </c>
      <c r="F423" s="191" t="s">
        <v>689</v>
      </c>
      <c r="G423" s="188"/>
      <c r="H423" s="192">
        <v>81.84</v>
      </c>
      <c r="I423" s="193"/>
      <c r="J423" s="188"/>
      <c r="K423" s="188"/>
      <c r="L423" s="194"/>
      <c r="M423" s="195"/>
      <c r="N423" s="196"/>
      <c r="O423" s="196"/>
      <c r="P423" s="196"/>
      <c r="Q423" s="196"/>
      <c r="R423" s="196"/>
      <c r="S423" s="196"/>
      <c r="T423" s="197"/>
      <c r="AT423" s="198" t="s">
        <v>136</v>
      </c>
      <c r="AU423" s="198" t="s">
        <v>82</v>
      </c>
      <c r="AV423" s="13" t="s">
        <v>82</v>
      </c>
      <c r="AW423" s="13" t="s">
        <v>35</v>
      </c>
      <c r="AX423" s="13" t="s">
        <v>75</v>
      </c>
      <c r="AY423" s="198" t="s">
        <v>125</v>
      </c>
    </row>
    <row r="424" spans="1:65" s="13" customFormat="1" ht="11.25">
      <c r="B424" s="187"/>
      <c r="C424" s="188"/>
      <c r="D424" s="189" t="s">
        <v>136</v>
      </c>
      <c r="E424" s="190" t="s">
        <v>19</v>
      </c>
      <c r="F424" s="191" t="s">
        <v>690</v>
      </c>
      <c r="G424" s="188"/>
      <c r="H424" s="192">
        <v>100.32</v>
      </c>
      <c r="I424" s="193"/>
      <c r="J424" s="188"/>
      <c r="K424" s="188"/>
      <c r="L424" s="194"/>
      <c r="M424" s="195"/>
      <c r="N424" s="196"/>
      <c r="O424" s="196"/>
      <c r="P424" s="196"/>
      <c r="Q424" s="196"/>
      <c r="R424" s="196"/>
      <c r="S424" s="196"/>
      <c r="T424" s="197"/>
      <c r="AT424" s="198" t="s">
        <v>136</v>
      </c>
      <c r="AU424" s="198" t="s">
        <v>82</v>
      </c>
      <c r="AV424" s="13" t="s">
        <v>82</v>
      </c>
      <c r="AW424" s="13" t="s">
        <v>35</v>
      </c>
      <c r="AX424" s="13" t="s">
        <v>75</v>
      </c>
      <c r="AY424" s="198" t="s">
        <v>125</v>
      </c>
    </row>
    <row r="425" spans="1:65" s="14" customFormat="1" ht="11.25">
      <c r="B425" s="199"/>
      <c r="C425" s="200"/>
      <c r="D425" s="189" t="s">
        <v>136</v>
      </c>
      <c r="E425" s="201" t="s">
        <v>19</v>
      </c>
      <c r="F425" s="202" t="s">
        <v>139</v>
      </c>
      <c r="G425" s="200"/>
      <c r="H425" s="203">
        <v>2085.9960000000001</v>
      </c>
      <c r="I425" s="204"/>
      <c r="J425" s="200"/>
      <c r="K425" s="200"/>
      <c r="L425" s="205"/>
      <c r="M425" s="206"/>
      <c r="N425" s="207"/>
      <c r="O425" s="207"/>
      <c r="P425" s="207"/>
      <c r="Q425" s="207"/>
      <c r="R425" s="207"/>
      <c r="S425" s="207"/>
      <c r="T425" s="208"/>
      <c r="AT425" s="209" t="s">
        <v>136</v>
      </c>
      <c r="AU425" s="209" t="s">
        <v>82</v>
      </c>
      <c r="AV425" s="14" t="s">
        <v>132</v>
      </c>
      <c r="AW425" s="14" t="s">
        <v>35</v>
      </c>
      <c r="AX425" s="14" t="s">
        <v>80</v>
      </c>
      <c r="AY425" s="209" t="s">
        <v>125</v>
      </c>
    </row>
    <row r="426" spans="1:65" s="13" customFormat="1" ht="11.25">
      <c r="B426" s="187"/>
      <c r="C426" s="188"/>
      <c r="D426" s="189" t="s">
        <v>136</v>
      </c>
      <c r="E426" s="188"/>
      <c r="F426" s="191" t="s">
        <v>691</v>
      </c>
      <c r="G426" s="188"/>
      <c r="H426" s="192">
        <v>2.19</v>
      </c>
      <c r="I426" s="193"/>
      <c r="J426" s="188"/>
      <c r="K426" s="188"/>
      <c r="L426" s="194"/>
      <c r="M426" s="195"/>
      <c r="N426" s="196"/>
      <c r="O426" s="196"/>
      <c r="P426" s="196"/>
      <c r="Q426" s="196"/>
      <c r="R426" s="196"/>
      <c r="S426" s="196"/>
      <c r="T426" s="197"/>
      <c r="AT426" s="198" t="s">
        <v>136</v>
      </c>
      <c r="AU426" s="198" t="s">
        <v>82</v>
      </c>
      <c r="AV426" s="13" t="s">
        <v>82</v>
      </c>
      <c r="AW426" s="13" t="s">
        <v>4</v>
      </c>
      <c r="AX426" s="13" t="s">
        <v>80</v>
      </c>
      <c r="AY426" s="198" t="s">
        <v>125</v>
      </c>
    </row>
    <row r="427" spans="1:65" s="2" customFormat="1" ht="21.75" customHeight="1">
      <c r="A427" s="35"/>
      <c r="B427" s="36"/>
      <c r="C427" s="210" t="s">
        <v>692</v>
      </c>
      <c r="D427" s="210" t="s">
        <v>234</v>
      </c>
      <c r="E427" s="211" t="s">
        <v>693</v>
      </c>
      <c r="F427" s="212" t="s">
        <v>694</v>
      </c>
      <c r="G427" s="213" t="s">
        <v>211</v>
      </c>
      <c r="H427" s="214">
        <v>0.625</v>
      </c>
      <c r="I427" s="215"/>
      <c r="J427" s="216">
        <f>ROUND(I427*H427,2)</f>
        <v>0</v>
      </c>
      <c r="K427" s="212" t="s">
        <v>131</v>
      </c>
      <c r="L427" s="217"/>
      <c r="M427" s="218" t="s">
        <v>19</v>
      </c>
      <c r="N427" s="219" t="s">
        <v>46</v>
      </c>
      <c r="O427" s="65"/>
      <c r="P427" s="178">
        <f>O427*H427</f>
        <v>0</v>
      </c>
      <c r="Q427" s="178">
        <v>1</v>
      </c>
      <c r="R427" s="178">
        <f>Q427*H427</f>
        <v>0.625</v>
      </c>
      <c r="S427" s="178">
        <v>0</v>
      </c>
      <c r="T427" s="179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80" t="s">
        <v>180</v>
      </c>
      <c r="AT427" s="180" t="s">
        <v>234</v>
      </c>
      <c r="AU427" s="180" t="s">
        <v>82</v>
      </c>
      <c r="AY427" s="18" t="s">
        <v>125</v>
      </c>
      <c r="BE427" s="181">
        <f>IF(N427="základní",J427,0)</f>
        <v>0</v>
      </c>
      <c r="BF427" s="181">
        <f>IF(N427="snížená",J427,0)</f>
        <v>0</v>
      </c>
      <c r="BG427" s="181">
        <f>IF(N427="zákl. přenesená",J427,0)</f>
        <v>0</v>
      </c>
      <c r="BH427" s="181">
        <f>IF(N427="sníž. přenesená",J427,0)</f>
        <v>0</v>
      </c>
      <c r="BI427" s="181">
        <f>IF(N427="nulová",J427,0)</f>
        <v>0</v>
      </c>
      <c r="BJ427" s="18" t="s">
        <v>80</v>
      </c>
      <c r="BK427" s="181">
        <f>ROUND(I427*H427,2)</f>
        <v>0</v>
      </c>
      <c r="BL427" s="18" t="s">
        <v>132</v>
      </c>
      <c r="BM427" s="180" t="s">
        <v>695</v>
      </c>
    </row>
    <row r="428" spans="1:65" s="13" customFormat="1" ht="11.25">
      <c r="B428" s="187"/>
      <c r="C428" s="188"/>
      <c r="D428" s="189" t="s">
        <v>136</v>
      </c>
      <c r="E428" s="190" t="s">
        <v>19</v>
      </c>
      <c r="F428" s="191" t="s">
        <v>696</v>
      </c>
      <c r="G428" s="188"/>
      <c r="H428" s="192">
        <v>148.28</v>
      </c>
      <c r="I428" s="193"/>
      <c r="J428" s="188"/>
      <c r="K428" s="188"/>
      <c r="L428" s="194"/>
      <c r="M428" s="195"/>
      <c r="N428" s="196"/>
      <c r="O428" s="196"/>
      <c r="P428" s="196"/>
      <c r="Q428" s="196"/>
      <c r="R428" s="196"/>
      <c r="S428" s="196"/>
      <c r="T428" s="197"/>
      <c r="AT428" s="198" t="s">
        <v>136</v>
      </c>
      <c r="AU428" s="198" t="s">
        <v>82</v>
      </c>
      <c r="AV428" s="13" t="s">
        <v>82</v>
      </c>
      <c r="AW428" s="13" t="s">
        <v>35</v>
      </c>
      <c r="AX428" s="13" t="s">
        <v>75</v>
      </c>
      <c r="AY428" s="198" t="s">
        <v>125</v>
      </c>
    </row>
    <row r="429" spans="1:65" s="13" customFormat="1" ht="11.25">
      <c r="B429" s="187"/>
      <c r="C429" s="188"/>
      <c r="D429" s="189" t="s">
        <v>136</v>
      </c>
      <c r="E429" s="190" t="s">
        <v>19</v>
      </c>
      <c r="F429" s="191" t="s">
        <v>697</v>
      </c>
      <c r="G429" s="188"/>
      <c r="H429" s="192">
        <v>248.03200000000001</v>
      </c>
      <c r="I429" s="193"/>
      <c r="J429" s="188"/>
      <c r="K429" s="188"/>
      <c r="L429" s="194"/>
      <c r="M429" s="195"/>
      <c r="N429" s="196"/>
      <c r="O429" s="196"/>
      <c r="P429" s="196"/>
      <c r="Q429" s="196"/>
      <c r="R429" s="196"/>
      <c r="S429" s="196"/>
      <c r="T429" s="197"/>
      <c r="AT429" s="198" t="s">
        <v>136</v>
      </c>
      <c r="AU429" s="198" t="s">
        <v>82</v>
      </c>
      <c r="AV429" s="13" t="s">
        <v>82</v>
      </c>
      <c r="AW429" s="13" t="s">
        <v>35</v>
      </c>
      <c r="AX429" s="13" t="s">
        <v>75</v>
      </c>
      <c r="AY429" s="198" t="s">
        <v>125</v>
      </c>
    </row>
    <row r="430" spans="1:65" s="13" customFormat="1" ht="11.25">
      <c r="B430" s="187"/>
      <c r="C430" s="188"/>
      <c r="D430" s="189" t="s">
        <v>136</v>
      </c>
      <c r="E430" s="190" t="s">
        <v>19</v>
      </c>
      <c r="F430" s="191" t="s">
        <v>698</v>
      </c>
      <c r="G430" s="188"/>
      <c r="H430" s="192">
        <v>199.167</v>
      </c>
      <c r="I430" s="193"/>
      <c r="J430" s="188"/>
      <c r="K430" s="188"/>
      <c r="L430" s="194"/>
      <c r="M430" s="195"/>
      <c r="N430" s="196"/>
      <c r="O430" s="196"/>
      <c r="P430" s="196"/>
      <c r="Q430" s="196"/>
      <c r="R430" s="196"/>
      <c r="S430" s="196"/>
      <c r="T430" s="197"/>
      <c r="AT430" s="198" t="s">
        <v>136</v>
      </c>
      <c r="AU430" s="198" t="s">
        <v>82</v>
      </c>
      <c r="AV430" s="13" t="s">
        <v>82</v>
      </c>
      <c r="AW430" s="13" t="s">
        <v>35</v>
      </c>
      <c r="AX430" s="13" t="s">
        <v>75</v>
      </c>
      <c r="AY430" s="198" t="s">
        <v>125</v>
      </c>
    </row>
    <row r="431" spans="1:65" s="14" customFormat="1" ht="11.25">
      <c r="B431" s="199"/>
      <c r="C431" s="200"/>
      <c r="D431" s="189" t="s">
        <v>136</v>
      </c>
      <c r="E431" s="201" t="s">
        <v>19</v>
      </c>
      <c r="F431" s="202" t="s">
        <v>139</v>
      </c>
      <c r="G431" s="200"/>
      <c r="H431" s="203">
        <v>595.47900000000004</v>
      </c>
      <c r="I431" s="204"/>
      <c r="J431" s="200"/>
      <c r="K431" s="200"/>
      <c r="L431" s="205"/>
      <c r="M431" s="206"/>
      <c r="N431" s="207"/>
      <c r="O431" s="207"/>
      <c r="P431" s="207"/>
      <c r="Q431" s="207"/>
      <c r="R431" s="207"/>
      <c r="S431" s="207"/>
      <c r="T431" s="208"/>
      <c r="AT431" s="209" t="s">
        <v>136</v>
      </c>
      <c r="AU431" s="209" t="s">
        <v>82</v>
      </c>
      <c r="AV431" s="14" t="s">
        <v>132</v>
      </c>
      <c r="AW431" s="14" t="s">
        <v>35</v>
      </c>
      <c r="AX431" s="14" t="s">
        <v>80</v>
      </c>
      <c r="AY431" s="209" t="s">
        <v>125</v>
      </c>
    </row>
    <row r="432" spans="1:65" s="13" customFormat="1" ht="11.25">
      <c r="B432" s="187"/>
      <c r="C432" s="188"/>
      <c r="D432" s="189" t="s">
        <v>136</v>
      </c>
      <c r="E432" s="188"/>
      <c r="F432" s="191" t="s">
        <v>699</v>
      </c>
      <c r="G432" s="188"/>
      <c r="H432" s="192">
        <v>0.625</v>
      </c>
      <c r="I432" s="193"/>
      <c r="J432" s="188"/>
      <c r="K432" s="188"/>
      <c r="L432" s="194"/>
      <c r="M432" s="195"/>
      <c r="N432" s="196"/>
      <c r="O432" s="196"/>
      <c r="P432" s="196"/>
      <c r="Q432" s="196"/>
      <c r="R432" s="196"/>
      <c r="S432" s="196"/>
      <c r="T432" s="197"/>
      <c r="AT432" s="198" t="s">
        <v>136</v>
      </c>
      <c r="AU432" s="198" t="s">
        <v>82</v>
      </c>
      <c r="AV432" s="13" t="s">
        <v>82</v>
      </c>
      <c r="AW432" s="13" t="s">
        <v>4</v>
      </c>
      <c r="AX432" s="13" t="s">
        <v>80</v>
      </c>
      <c r="AY432" s="198" t="s">
        <v>125</v>
      </c>
    </row>
    <row r="433" spans="1:65" s="2" customFormat="1" ht="33" customHeight="1">
      <c r="A433" s="35"/>
      <c r="B433" s="36"/>
      <c r="C433" s="169" t="s">
        <v>700</v>
      </c>
      <c r="D433" s="169" t="s">
        <v>127</v>
      </c>
      <c r="E433" s="170" t="s">
        <v>701</v>
      </c>
      <c r="F433" s="171" t="s">
        <v>702</v>
      </c>
      <c r="G433" s="172" t="s">
        <v>271</v>
      </c>
      <c r="H433" s="173">
        <v>112</v>
      </c>
      <c r="I433" s="174"/>
      <c r="J433" s="175">
        <f>ROUND(I433*H433,2)</f>
        <v>0</v>
      </c>
      <c r="K433" s="171" t="s">
        <v>19</v>
      </c>
      <c r="L433" s="40"/>
      <c r="M433" s="176" t="s">
        <v>19</v>
      </c>
      <c r="N433" s="177" t="s">
        <v>46</v>
      </c>
      <c r="O433" s="65"/>
      <c r="P433" s="178">
        <f>O433*H433</f>
        <v>0</v>
      </c>
      <c r="Q433" s="178">
        <v>3.6999999999999999E-4</v>
      </c>
      <c r="R433" s="178">
        <f>Q433*H433</f>
        <v>4.1439999999999998E-2</v>
      </c>
      <c r="S433" s="178">
        <v>0</v>
      </c>
      <c r="T433" s="179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80" t="s">
        <v>132</v>
      </c>
      <c r="AT433" s="180" t="s">
        <v>127</v>
      </c>
      <c r="AU433" s="180" t="s">
        <v>82</v>
      </c>
      <c r="AY433" s="18" t="s">
        <v>125</v>
      </c>
      <c r="BE433" s="181">
        <f>IF(N433="základní",J433,0)</f>
        <v>0</v>
      </c>
      <c r="BF433" s="181">
        <f>IF(N433="snížená",J433,0)</f>
        <v>0</v>
      </c>
      <c r="BG433" s="181">
        <f>IF(N433="zákl. přenesená",J433,0)</f>
        <v>0</v>
      </c>
      <c r="BH433" s="181">
        <f>IF(N433="sníž. přenesená",J433,0)</f>
        <v>0</v>
      </c>
      <c r="BI433" s="181">
        <f>IF(N433="nulová",J433,0)</f>
        <v>0</v>
      </c>
      <c r="BJ433" s="18" t="s">
        <v>80</v>
      </c>
      <c r="BK433" s="181">
        <f>ROUND(I433*H433,2)</f>
        <v>0</v>
      </c>
      <c r="BL433" s="18" t="s">
        <v>132</v>
      </c>
      <c r="BM433" s="180" t="s">
        <v>703</v>
      </c>
    </row>
    <row r="434" spans="1:65" s="13" customFormat="1" ht="11.25">
      <c r="B434" s="187"/>
      <c r="C434" s="188"/>
      <c r="D434" s="189" t="s">
        <v>136</v>
      </c>
      <c r="E434" s="190" t="s">
        <v>19</v>
      </c>
      <c r="F434" s="191" t="s">
        <v>704</v>
      </c>
      <c r="G434" s="188"/>
      <c r="H434" s="192">
        <v>32</v>
      </c>
      <c r="I434" s="193"/>
      <c r="J434" s="188"/>
      <c r="K434" s="188"/>
      <c r="L434" s="194"/>
      <c r="M434" s="195"/>
      <c r="N434" s="196"/>
      <c r="O434" s="196"/>
      <c r="P434" s="196"/>
      <c r="Q434" s="196"/>
      <c r="R434" s="196"/>
      <c r="S434" s="196"/>
      <c r="T434" s="197"/>
      <c r="AT434" s="198" t="s">
        <v>136</v>
      </c>
      <c r="AU434" s="198" t="s">
        <v>82</v>
      </c>
      <c r="AV434" s="13" t="s">
        <v>82</v>
      </c>
      <c r="AW434" s="13" t="s">
        <v>35</v>
      </c>
      <c r="AX434" s="13" t="s">
        <v>75</v>
      </c>
      <c r="AY434" s="198" t="s">
        <v>125</v>
      </c>
    </row>
    <row r="435" spans="1:65" s="13" customFormat="1" ht="11.25">
      <c r="B435" s="187"/>
      <c r="C435" s="188"/>
      <c r="D435" s="189" t="s">
        <v>136</v>
      </c>
      <c r="E435" s="190" t="s">
        <v>19</v>
      </c>
      <c r="F435" s="191" t="s">
        <v>705</v>
      </c>
      <c r="G435" s="188"/>
      <c r="H435" s="192">
        <v>80</v>
      </c>
      <c r="I435" s="193"/>
      <c r="J435" s="188"/>
      <c r="K435" s="188"/>
      <c r="L435" s="194"/>
      <c r="M435" s="195"/>
      <c r="N435" s="196"/>
      <c r="O435" s="196"/>
      <c r="P435" s="196"/>
      <c r="Q435" s="196"/>
      <c r="R435" s="196"/>
      <c r="S435" s="196"/>
      <c r="T435" s="197"/>
      <c r="AT435" s="198" t="s">
        <v>136</v>
      </c>
      <c r="AU435" s="198" t="s">
        <v>82</v>
      </c>
      <c r="AV435" s="13" t="s">
        <v>82</v>
      </c>
      <c r="AW435" s="13" t="s">
        <v>35</v>
      </c>
      <c r="AX435" s="13" t="s">
        <v>75</v>
      </c>
      <c r="AY435" s="198" t="s">
        <v>125</v>
      </c>
    </row>
    <row r="436" spans="1:65" s="14" customFormat="1" ht="11.25">
      <c r="B436" s="199"/>
      <c r="C436" s="200"/>
      <c r="D436" s="189" t="s">
        <v>136</v>
      </c>
      <c r="E436" s="201" t="s">
        <v>19</v>
      </c>
      <c r="F436" s="202" t="s">
        <v>139</v>
      </c>
      <c r="G436" s="200"/>
      <c r="H436" s="203">
        <v>112</v>
      </c>
      <c r="I436" s="204"/>
      <c r="J436" s="200"/>
      <c r="K436" s="200"/>
      <c r="L436" s="205"/>
      <c r="M436" s="206"/>
      <c r="N436" s="207"/>
      <c r="O436" s="207"/>
      <c r="P436" s="207"/>
      <c r="Q436" s="207"/>
      <c r="R436" s="207"/>
      <c r="S436" s="207"/>
      <c r="T436" s="208"/>
      <c r="AT436" s="209" t="s">
        <v>136</v>
      </c>
      <c r="AU436" s="209" t="s">
        <v>82</v>
      </c>
      <c r="AV436" s="14" t="s">
        <v>132</v>
      </c>
      <c r="AW436" s="14" t="s">
        <v>35</v>
      </c>
      <c r="AX436" s="14" t="s">
        <v>80</v>
      </c>
      <c r="AY436" s="209" t="s">
        <v>125</v>
      </c>
    </row>
    <row r="437" spans="1:65" s="2" customFormat="1" ht="16.5" customHeight="1">
      <c r="A437" s="35"/>
      <c r="B437" s="36"/>
      <c r="C437" s="169" t="s">
        <v>706</v>
      </c>
      <c r="D437" s="169" t="s">
        <v>127</v>
      </c>
      <c r="E437" s="170" t="s">
        <v>707</v>
      </c>
      <c r="F437" s="171" t="s">
        <v>708</v>
      </c>
      <c r="G437" s="172" t="s">
        <v>158</v>
      </c>
      <c r="H437" s="173">
        <v>3.84</v>
      </c>
      <c r="I437" s="174"/>
      <c r="J437" s="175">
        <f>ROUND(I437*H437,2)</f>
        <v>0</v>
      </c>
      <c r="K437" s="171" t="s">
        <v>131</v>
      </c>
      <c r="L437" s="40"/>
      <c r="M437" s="176" t="s">
        <v>19</v>
      </c>
      <c r="N437" s="177" t="s">
        <v>46</v>
      </c>
      <c r="O437" s="65"/>
      <c r="P437" s="178">
        <f>O437*H437</f>
        <v>0</v>
      </c>
      <c r="Q437" s="178">
        <v>0</v>
      </c>
      <c r="R437" s="178">
        <f>Q437*H437</f>
        <v>0</v>
      </c>
      <c r="S437" s="178">
        <v>2.4</v>
      </c>
      <c r="T437" s="179">
        <f>S437*H437</f>
        <v>9.2159999999999993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180" t="s">
        <v>132</v>
      </c>
      <c r="AT437" s="180" t="s">
        <v>127</v>
      </c>
      <c r="AU437" s="180" t="s">
        <v>82</v>
      </c>
      <c r="AY437" s="18" t="s">
        <v>125</v>
      </c>
      <c r="BE437" s="181">
        <f>IF(N437="základní",J437,0)</f>
        <v>0</v>
      </c>
      <c r="BF437" s="181">
        <f>IF(N437="snížená",J437,0)</f>
        <v>0</v>
      </c>
      <c r="BG437" s="181">
        <f>IF(N437="zákl. přenesená",J437,0)</f>
        <v>0</v>
      </c>
      <c r="BH437" s="181">
        <f>IF(N437="sníž. přenesená",J437,0)</f>
        <v>0</v>
      </c>
      <c r="BI437" s="181">
        <f>IF(N437="nulová",J437,0)</f>
        <v>0</v>
      </c>
      <c r="BJ437" s="18" t="s">
        <v>80</v>
      </c>
      <c r="BK437" s="181">
        <f>ROUND(I437*H437,2)</f>
        <v>0</v>
      </c>
      <c r="BL437" s="18" t="s">
        <v>132</v>
      </c>
      <c r="BM437" s="180" t="s">
        <v>709</v>
      </c>
    </row>
    <row r="438" spans="1:65" s="2" customFormat="1" ht="11.25">
      <c r="A438" s="35"/>
      <c r="B438" s="36"/>
      <c r="C438" s="37"/>
      <c r="D438" s="182" t="s">
        <v>134</v>
      </c>
      <c r="E438" s="37"/>
      <c r="F438" s="183" t="s">
        <v>710</v>
      </c>
      <c r="G438" s="37"/>
      <c r="H438" s="37"/>
      <c r="I438" s="184"/>
      <c r="J438" s="37"/>
      <c r="K438" s="37"/>
      <c r="L438" s="40"/>
      <c r="M438" s="185"/>
      <c r="N438" s="186"/>
      <c r="O438" s="65"/>
      <c r="P438" s="65"/>
      <c r="Q438" s="65"/>
      <c r="R438" s="65"/>
      <c r="S438" s="65"/>
      <c r="T438" s="66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T438" s="18" t="s">
        <v>134</v>
      </c>
      <c r="AU438" s="18" t="s">
        <v>82</v>
      </c>
    </row>
    <row r="439" spans="1:65" s="13" customFormat="1" ht="11.25">
      <c r="B439" s="187"/>
      <c r="C439" s="188"/>
      <c r="D439" s="189" t="s">
        <v>136</v>
      </c>
      <c r="E439" s="190" t="s">
        <v>19</v>
      </c>
      <c r="F439" s="191" t="s">
        <v>711</v>
      </c>
      <c r="G439" s="188"/>
      <c r="H439" s="192">
        <v>3.84</v>
      </c>
      <c r="I439" s="193"/>
      <c r="J439" s="188"/>
      <c r="K439" s="188"/>
      <c r="L439" s="194"/>
      <c r="M439" s="195"/>
      <c r="N439" s="196"/>
      <c r="O439" s="196"/>
      <c r="P439" s="196"/>
      <c r="Q439" s="196"/>
      <c r="R439" s="196"/>
      <c r="S439" s="196"/>
      <c r="T439" s="197"/>
      <c r="AT439" s="198" t="s">
        <v>136</v>
      </c>
      <c r="AU439" s="198" t="s">
        <v>82</v>
      </c>
      <c r="AV439" s="13" t="s">
        <v>82</v>
      </c>
      <c r="AW439" s="13" t="s">
        <v>35</v>
      </c>
      <c r="AX439" s="13" t="s">
        <v>80</v>
      </c>
      <c r="AY439" s="198" t="s">
        <v>125</v>
      </c>
    </row>
    <row r="440" spans="1:65" s="2" customFormat="1" ht="16.5" customHeight="1">
      <c r="A440" s="35"/>
      <c r="B440" s="36"/>
      <c r="C440" s="169" t="s">
        <v>712</v>
      </c>
      <c r="D440" s="169" t="s">
        <v>127</v>
      </c>
      <c r="E440" s="170" t="s">
        <v>713</v>
      </c>
      <c r="F440" s="171" t="s">
        <v>714</v>
      </c>
      <c r="G440" s="172" t="s">
        <v>271</v>
      </c>
      <c r="H440" s="173">
        <v>5</v>
      </c>
      <c r="I440" s="174"/>
      <c r="J440" s="175">
        <f>ROUND(I440*H440,2)</f>
        <v>0</v>
      </c>
      <c r="K440" s="171" t="s">
        <v>131</v>
      </c>
      <c r="L440" s="40"/>
      <c r="M440" s="176" t="s">
        <v>19</v>
      </c>
      <c r="N440" s="177" t="s">
        <v>46</v>
      </c>
      <c r="O440" s="65"/>
      <c r="P440" s="178">
        <f>O440*H440</f>
        <v>0</v>
      </c>
      <c r="Q440" s="178">
        <v>0</v>
      </c>
      <c r="R440" s="178">
        <f>Q440*H440</f>
        <v>0</v>
      </c>
      <c r="S440" s="178">
        <v>0.48199999999999998</v>
      </c>
      <c r="T440" s="179">
        <f>S440*H440</f>
        <v>2.41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180" t="s">
        <v>132</v>
      </c>
      <c r="AT440" s="180" t="s">
        <v>127</v>
      </c>
      <c r="AU440" s="180" t="s">
        <v>82</v>
      </c>
      <c r="AY440" s="18" t="s">
        <v>125</v>
      </c>
      <c r="BE440" s="181">
        <f>IF(N440="základní",J440,0)</f>
        <v>0</v>
      </c>
      <c r="BF440" s="181">
        <f>IF(N440="snížená",J440,0)</f>
        <v>0</v>
      </c>
      <c r="BG440" s="181">
        <f>IF(N440="zákl. přenesená",J440,0)</f>
        <v>0</v>
      </c>
      <c r="BH440" s="181">
        <f>IF(N440="sníž. přenesená",J440,0)</f>
        <v>0</v>
      </c>
      <c r="BI440" s="181">
        <f>IF(N440="nulová",J440,0)</f>
        <v>0</v>
      </c>
      <c r="BJ440" s="18" t="s">
        <v>80</v>
      </c>
      <c r="BK440" s="181">
        <f>ROUND(I440*H440,2)</f>
        <v>0</v>
      </c>
      <c r="BL440" s="18" t="s">
        <v>132</v>
      </c>
      <c r="BM440" s="180" t="s">
        <v>715</v>
      </c>
    </row>
    <row r="441" spans="1:65" s="2" customFormat="1" ht="11.25">
      <c r="A441" s="35"/>
      <c r="B441" s="36"/>
      <c r="C441" s="37"/>
      <c r="D441" s="182" t="s">
        <v>134</v>
      </c>
      <c r="E441" s="37"/>
      <c r="F441" s="183" t="s">
        <v>716</v>
      </c>
      <c r="G441" s="37"/>
      <c r="H441" s="37"/>
      <c r="I441" s="184"/>
      <c r="J441" s="37"/>
      <c r="K441" s="37"/>
      <c r="L441" s="40"/>
      <c r="M441" s="185"/>
      <c r="N441" s="186"/>
      <c r="O441" s="65"/>
      <c r="P441" s="65"/>
      <c r="Q441" s="65"/>
      <c r="R441" s="65"/>
      <c r="S441" s="65"/>
      <c r="T441" s="66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T441" s="18" t="s">
        <v>134</v>
      </c>
      <c r="AU441" s="18" t="s">
        <v>82</v>
      </c>
    </row>
    <row r="442" spans="1:65" s="2" customFormat="1" ht="24.2" customHeight="1">
      <c r="A442" s="35"/>
      <c r="B442" s="36"/>
      <c r="C442" s="169" t="s">
        <v>717</v>
      </c>
      <c r="D442" s="169" t="s">
        <v>127</v>
      </c>
      <c r="E442" s="170" t="s">
        <v>718</v>
      </c>
      <c r="F442" s="171" t="s">
        <v>719</v>
      </c>
      <c r="G442" s="172" t="s">
        <v>271</v>
      </c>
      <c r="H442" s="173">
        <v>2</v>
      </c>
      <c r="I442" s="174"/>
      <c r="J442" s="175">
        <f>ROUND(I442*H442,2)</f>
        <v>0</v>
      </c>
      <c r="K442" s="171" t="s">
        <v>131</v>
      </c>
      <c r="L442" s="40"/>
      <c r="M442" s="176" t="s">
        <v>19</v>
      </c>
      <c r="N442" s="177" t="s">
        <v>46</v>
      </c>
      <c r="O442" s="65"/>
      <c r="P442" s="178">
        <f>O442*H442</f>
        <v>0</v>
      </c>
      <c r="Q442" s="178">
        <v>0</v>
      </c>
      <c r="R442" s="178">
        <f>Q442*H442</f>
        <v>0</v>
      </c>
      <c r="S442" s="178">
        <v>0.4</v>
      </c>
      <c r="T442" s="179">
        <f>S442*H442</f>
        <v>0.8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80" t="s">
        <v>132</v>
      </c>
      <c r="AT442" s="180" t="s">
        <v>127</v>
      </c>
      <c r="AU442" s="180" t="s">
        <v>82</v>
      </c>
      <c r="AY442" s="18" t="s">
        <v>125</v>
      </c>
      <c r="BE442" s="181">
        <f>IF(N442="základní",J442,0)</f>
        <v>0</v>
      </c>
      <c r="BF442" s="181">
        <f>IF(N442="snížená",J442,0)</f>
        <v>0</v>
      </c>
      <c r="BG442" s="181">
        <f>IF(N442="zákl. přenesená",J442,0)</f>
        <v>0</v>
      </c>
      <c r="BH442" s="181">
        <f>IF(N442="sníž. přenesená",J442,0)</f>
        <v>0</v>
      </c>
      <c r="BI442" s="181">
        <f>IF(N442="nulová",J442,0)</f>
        <v>0</v>
      </c>
      <c r="BJ442" s="18" t="s">
        <v>80</v>
      </c>
      <c r="BK442" s="181">
        <f>ROUND(I442*H442,2)</f>
        <v>0</v>
      </c>
      <c r="BL442" s="18" t="s">
        <v>132</v>
      </c>
      <c r="BM442" s="180" t="s">
        <v>720</v>
      </c>
    </row>
    <row r="443" spans="1:65" s="2" customFormat="1" ht="11.25">
      <c r="A443" s="35"/>
      <c r="B443" s="36"/>
      <c r="C443" s="37"/>
      <c r="D443" s="182" t="s">
        <v>134</v>
      </c>
      <c r="E443" s="37"/>
      <c r="F443" s="183" t="s">
        <v>721</v>
      </c>
      <c r="G443" s="37"/>
      <c r="H443" s="37"/>
      <c r="I443" s="184"/>
      <c r="J443" s="37"/>
      <c r="K443" s="37"/>
      <c r="L443" s="40"/>
      <c r="M443" s="185"/>
      <c r="N443" s="186"/>
      <c r="O443" s="65"/>
      <c r="P443" s="65"/>
      <c r="Q443" s="65"/>
      <c r="R443" s="65"/>
      <c r="S443" s="65"/>
      <c r="T443" s="66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T443" s="18" t="s">
        <v>134</v>
      </c>
      <c r="AU443" s="18" t="s">
        <v>82</v>
      </c>
    </row>
    <row r="444" spans="1:65" s="2" customFormat="1" ht="66.75" customHeight="1">
      <c r="A444" s="35"/>
      <c r="B444" s="36"/>
      <c r="C444" s="169" t="s">
        <v>722</v>
      </c>
      <c r="D444" s="169" t="s">
        <v>127</v>
      </c>
      <c r="E444" s="170" t="s">
        <v>723</v>
      </c>
      <c r="F444" s="171" t="s">
        <v>724</v>
      </c>
      <c r="G444" s="172" t="s">
        <v>147</v>
      </c>
      <c r="H444" s="173">
        <v>43.2</v>
      </c>
      <c r="I444" s="174"/>
      <c r="J444" s="175">
        <f>ROUND(I444*H444,2)</f>
        <v>0</v>
      </c>
      <c r="K444" s="171" t="s">
        <v>131</v>
      </c>
      <c r="L444" s="40"/>
      <c r="M444" s="176" t="s">
        <v>19</v>
      </c>
      <c r="N444" s="177" t="s">
        <v>46</v>
      </c>
      <c r="O444" s="65"/>
      <c r="P444" s="178">
        <f>O444*H444</f>
        <v>0</v>
      </c>
      <c r="Q444" s="178">
        <v>0</v>
      </c>
      <c r="R444" s="178">
        <f>Q444*H444</f>
        <v>0</v>
      </c>
      <c r="S444" s="178">
        <v>0</v>
      </c>
      <c r="T444" s="179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180" t="s">
        <v>132</v>
      </c>
      <c r="AT444" s="180" t="s">
        <v>127</v>
      </c>
      <c r="AU444" s="180" t="s">
        <v>82</v>
      </c>
      <c r="AY444" s="18" t="s">
        <v>125</v>
      </c>
      <c r="BE444" s="181">
        <f>IF(N444="základní",J444,0)</f>
        <v>0</v>
      </c>
      <c r="BF444" s="181">
        <f>IF(N444="snížená",J444,0)</f>
        <v>0</v>
      </c>
      <c r="BG444" s="181">
        <f>IF(N444="zákl. přenesená",J444,0)</f>
        <v>0</v>
      </c>
      <c r="BH444" s="181">
        <f>IF(N444="sníž. přenesená",J444,0)</f>
        <v>0</v>
      </c>
      <c r="BI444" s="181">
        <f>IF(N444="nulová",J444,0)</f>
        <v>0</v>
      </c>
      <c r="BJ444" s="18" t="s">
        <v>80</v>
      </c>
      <c r="BK444" s="181">
        <f>ROUND(I444*H444,2)</f>
        <v>0</v>
      </c>
      <c r="BL444" s="18" t="s">
        <v>132</v>
      </c>
      <c r="BM444" s="180" t="s">
        <v>725</v>
      </c>
    </row>
    <row r="445" spans="1:65" s="2" customFormat="1" ht="11.25">
      <c r="A445" s="35"/>
      <c r="B445" s="36"/>
      <c r="C445" s="37"/>
      <c r="D445" s="182" t="s">
        <v>134</v>
      </c>
      <c r="E445" s="37"/>
      <c r="F445" s="183" t="s">
        <v>726</v>
      </c>
      <c r="G445" s="37"/>
      <c r="H445" s="37"/>
      <c r="I445" s="184"/>
      <c r="J445" s="37"/>
      <c r="K445" s="37"/>
      <c r="L445" s="40"/>
      <c r="M445" s="185"/>
      <c r="N445" s="186"/>
      <c r="O445" s="65"/>
      <c r="P445" s="65"/>
      <c r="Q445" s="65"/>
      <c r="R445" s="65"/>
      <c r="S445" s="65"/>
      <c r="T445" s="66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T445" s="18" t="s">
        <v>134</v>
      </c>
      <c r="AU445" s="18" t="s">
        <v>82</v>
      </c>
    </row>
    <row r="446" spans="1:65" s="2" customFormat="1" ht="55.5" customHeight="1">
      <c r="A446" s="35"/>
      <c r="B446" s="36"/>
      <c r="C446" s="169" t="s">
        <v>727</v>
      </c>
      <c r="D446" s="169" t="s">
        <v>127</v>
      </c>
      <c r="E446" s="170" t="s">
        <v>728</v>
      </c>
      <c r="F446" s="171" t="s">
        <v>729</v>
      </c>
      <c r="G446" s="172" t="s">
        <v>130</v>
      </c>
      <c r="H446" s="173">
        <v>179.7</v>
      </c>
      <c r="I446" s="174"/>
      <c r="J446" s="175">
        <f>ROUND(I446*H446,2)</f>
        <v>0</v>
      </c>
      <c r="K446" s="171" t="s">
        <v>131</v>
      </c>
      <c r="L446" s="40"/>
      <c r="M446" s="176" t="s">
        <v>19</v>
      </c>
      <c r="N446" s="177" t="s">
        <v>46</v>
      </c>
      <c r="O446" s="65"/>
      <c r="P446" s="178">
        <f>O446*H446</f>
        <v>0</v>
      </c>
      <c r="Q446" s="178">
        <v>0</v>
      </c>
      <c r="R446" s="178">
        <f>Q446*H446</f>
        <v>0</v>
      </c>
      <c r="S446" s="178">
        <v>0</v>
      </c>
      <c r="T446" s="179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180" t="s">
        <v>132</v>
      </c>
      <c r="AT446" s="180" t="s">
        <v>127</v>
      </c>
      <c r="AU446" s="180" t="s">
        <v>82</v>
      </c>
      <c r="AY446" s="18" t="s">
        <v>125</v>
      </c>
      <c r="BE446" s="181">
        <f>IF(N446="základní",J446,0)</f>
        <v>0</v>
      </c>
      <c r="BF446" s="181">
        <f>IF(N446="snížená",J446,0)</f>
        <v>0</v>
      </c>
      <c r="BG446" s="181">
        <f>IF(N446="zákl. přenesená",J446,0)</f>
        <v>0</v>
      </c>
      <c r="BH446" s="181">
        <f>IF(N446="sníž. přenesená",J446,0)</f>
        <v>0</v>
      </c>
      <c r="BI446" s="181">
        <f>IF(N446="nulová",J446,0)</f>
        <v>0</v>
      </c>
      <c r="BJ446" s="18" t="s">
        <v>80</v>
      </c>
      <c r="BK446" s="181">
        <f>ROUND(I446*H446,2)</f>
        <v>0</v>
      </c>
      <c r="BL446" s="18" t="s">
        <v>132</v>
      </c>
      <c r="BM446" s="180" t="s">
        <v>730</v>
      </c>
    </row>
    <row r="447" spans="1:65" s="2" customFormat="1" ht="11.25">
      <c r="A447" s="35"/>
      <c r="B447" s="36"/>
      <c r="C447" s="37"/>
      <c r="D447" s="182" t="s">
        <v>134</v>
      </c>
      <c r="E447" s="37"/>
      <c r="F447" s="183" t="s">
        <v>731</v>
      </c>
      <c r="G447" s="37"/>
      <c r="H447" s="37"/>
      <c r="I447" s="184"/>
      <c r="J447" s="37"/>
      <c r="K447" s="37"/>
      <c r="L447" s="40"/>
      <c r="M447" s="185"/>
      <c r="N447" s="186"/>
      <c r="O447" s="65"/>
      <c r="P447" s="65"/>
      <c r="Q447" s="65"/>
      <c r="R447" s="65"/>
      <c r="S447" s="65"/>
      <c r="T447" s="66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T447" s="18" t="s">
        <v>134</v>
      </c>
      <c r="AU447" s="18" t="s">
        <v>82</v>
      </c>
    </row>
    <row r="448" spans="1:65" s="2" customFormat="1" ht="16.5" customHeight="1">
      <c r="A448" s="35"/>
      <c r="B448" s="36"/>
      <c r="C448" s="169" t="s">
        <v>732</v>
      </c>
      <c r="D448" s="169" t="s">
        <v>127</v>
      </c>
      <c r="E448" s="170" t="s">
        <v>733</v>
      </c>
      <c r="F448" s="171" t="s">
        <v>734</v>
      </c>
      <c r="G448" s="172" t="s">
        <v>558</v>
      </c>
      <c r="H448" s="173">
        <v>1</v>
      </c>
      <c r="I448" s="174"/>
      <c r="J448" s="175">
        <f>ROUND(I448*H448,2)</f>
        <v>0</v>
      </c>
      <c r="K448" s="171" t="s">
        <v>19</v>
      </c>
      <c r="L448" s="40"/>
      <c r="M448" s="176" t="s">
        <v>19</v>
      </c>
      <c r="N448" s="177" t="s">
        <v>46</v>
      </c>
      <c r="O448" s="65"/>
      <c r="P448" s="178">
        <f>O448*H448</f>
        <v>0</v>
      </c>
      <c r="Q448" s="178">
        <v>0</v>
      </c>
      <c r="R448" s="178">
        <f>Q448*H448</f>
        <v>0</v>
      </c>
      <c r="S448" s="178">
        <v>0</v>
      </c>
      <c r="T448" s="179">
        <f>S448*H448</f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180" t="s">
        <v>132</v>
      </c>
      <c r="AT448" s="180" t="s">
        <v>127</v>
      </c>
      <c r="AU448" s="180" t="s">
        <v>82</v>
      </c>
      <c r="AY448" s="18" t="s">
        <v>125</v>
      </c>
      <c r="BE448" s="181">
        <f>IF(N448="základní",J448,0)</f>
        <v>0</v>
      </c>
      <c r="BF448" s="181">
        <f>IF(N448="snížená",J448,0)</f>
        <v>0</v>
      </c>
      <c r="BG448" s="181">
        <f>IF(N448="zákl. přenesená",J448,0)</f>
        <v>0</v>
      </c>
      <c r="BH448" s="181">
        <f>IF(N448="sníž. přenesená",J448,0)</f>
        <v>0</v>
      </c>
      <c r="BI448" s="181">
        <f>IF(N448="nulová",J448,0)</f>
        <v>0</v>
      </c>
      <c r="BJ448" s="18" t="s">
        <v>80</v>
      </c>
      <c r="BK448" s="181">
        <f>ROUND(I448*H448,2)</f>
        <v>0</v>
      </c>
      <c r="BL448" s="18" t="s">
        <v>132</v>
      </c>
      <c r="BM448" s="180" t="s">
        <v>735</v>
      </c>
    </row>
    <row r="449" spans="1:65" s="2" customFormat="1" ht="16.5" customHeight="1">
      <c r="A449" s="35"/>
      <c r="B449" s="36"/>
      <c r="C449" s="169" t="s">
        <v>736</v>
      </c>
      <c r="D449" s="169" t="s">
        <v>127</v>
      </c>
      <c r="E449" s="170" t="s">
        <v>737</v>
      </c>
      <c r="F449" s="171" t="s">
        <v>738</v>
      </c>
      <c r="G449" s="172" t="s">
        <v>558</v>
      </c>
      <c r="H449" s="173">
        <v>1</v>
      </c>
      <c r="I449" s="174"/>
      <c r="J449" s="175">
        <f>ROUND(I449*H449,2)</f>
        <v>0</v>
      </c>
      <c r="K449" s="171" t="s">
        <v>19</v>
      </c>
      <c r="L449" s="40"/>
      <c r="M449" s="176" t="s">
        <v>19</v>
      </c>
      <c r="N449" s="177" t="s">
        <v>46</v>
      </c>
      <c r="O449" s="65"/>
      <c r="P449" s="178">
        <f>O449*H449</f>
        <v>0</v>
      </c>
      <c r="Q449" s="178">
        <v>0</v>
      </c>
      <c r="R449" s="178">
        <f>Q449*H449</f>
        <v>0</v>
      </c>
      <c r="S449" s="178">
        <v>0</v>
      </c>
      <c r="T449" s="179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180" t="s">
        <v>132</v>
      </c>
      <c r="AT449" s="180" t="s">
        <v>127</v>
      </c>
      <c r="AU449" s="180" t="s">
        <v>82</v>
      </c>
      <c r="AY449" s="18" t="s">
        <v>125</v>
      </c>
      <c r="BE449" s="181">
        <f>IF(N449="základní",J449,0)</f>
        <v>0</v>
      </c>
      <c r="BF449" s="181">
        <f>IF(N449="snížená",J449,0)</f>
        <v>0</v>
      </c>
      <c r="BG449" s="181">
        <f>IF(N449="zákl. přenesená",J449,0)</f>
        <v>0</v>
      </c>
      <c r="BH449" s="181">
        <f>IF(N449="sníž. přenesená",J449,0)</f>
        <v>0</v>
      </c>
      <c r="BI449" s="181">
        <f>IF(N449="nulová",J449,0)</f>
        <v>0</v>
      </c>
      <c r="BJ449" s="18" t="s">
        <v>80</v>
      </c>
      <c r="BK449" s="181">
        <f>ROUND(I449*H449,2)</f>
        <v>0</v>
      </c>
      <c r="BL449" s="18" t="s">
        <v>132</v>
      </c>
      <c r="BM449" s="180" t="s">
        <v>739</v>
      </c>
    </row>
    <row r="450" spans="1:65" s="2" customFormat="1" ht="16.5" customHeight="1">
      <c r="A450" s="35"/>
      <c r="B450" s="36"/>
      <c r="C450" s="169" t="s">
        <v>740</v>
      </c>
      <c r="D450" s="169" t="s">
        <v>127</v>
      </c>
      <c r="E450" s="170" t="s">
        <v>741</v>
      </c>
      <c r="F450" s="171" t="s">
        <v>742</v>
      </c>
      <c r="G450" s="172" t="s">
        <v>428</v>
      </c>
      <c r="H450" s="173">
        <v>18</v>
      </c>
      <c r="I450" s="174"/>
      <c r="J450" s="175">
        <f>ROUND(I450*H450,2)</f>
        <v>0</v>
      </c>
      <c r="K450" s="171" t="s">
        <v>19</v>
      </c>
      <c r="L450" s="40"/>
      <c r="M450" s="176" t="s">
        <v>19</v>
      </c>
      <c r="N450" s="177" t="s">
        <v>46</v>
      </c>
      <c r="O450" s="65"/>
      <c r="P450" s="178">
        <f>O450*H450</f>
        <v>0</v>
      </c>
      <c r="Q450" s="178">
        <v>0</v>
      </c>
      <c r="R450" s="178">
        <f>Q450*H450</f>
        <v>0</v>
      </c>
      <c r="S450" s="178">
        <v>0</v>
      </c>
      <c r="T450" s="179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80" t="s">
        <v>132</v>
      </c>
      <c r="AT450" s="180" t="s">
        <v>127</v>
      </c>
      <c r="AU450" s="180" t="s">
        <v>82</v>
      </c>
      <c r="AY450" s="18" t="s">
        <v>125</v>
      </c>
      <c r="BE450" s="181">
        <f>IF(N450="základní",J450,0)</f>
        <v>0</v>
      </c>
      <c r="BF450" s="181">
        <f>IF(N450="snížená",J450,0)</f>
        <v>0</v>
      </c>
      <c r="BG450" s="181">
        <f>IF(N450="zákl. přenesená",J450,0)</f>
        <v>0</v>
      </c>
      <c r="BH450" s="181">
        <f>IF(N450="sníž. přenesená",J450,0)</f>
        <v>0</v>
      </c>
      <c r="BI450" s="181">
        <f>IF(N450="nulová",J450,0)</f>
        <v>0</v>
      </c>
      <c r="BJ450" s="18" t="s">
        <v>80</v>
      </c>
      <c r="BK450" s="181">
        <f>ROUND(I450*H450,2)</f>
        <v>0</v>
      </c>
      <c r="BL450" s="18" t="s">
        <v>132</v>
      </c>
      <c r="BM450" s="180" t="s">
        <v>743</v>
      </c>
    </row>
    <row r="451" spans="1:65" s="12" customFormat="1" ht="22.9" customHeight="1">
      <c r="B451" s="153"/>
      <c r="C451" s="154"/>
      <c r="D451" s="155" t="s">
        <v>74</v>
      </c>
      <c r="E451" s="167" t="s">
        <v>744</v>
      </c>
      <c r="F451" s="167" t="s">
        <v>745</v>
      </c>
      <c r="G451" s="154"/>
      <c r="H451" s="154"/>
      <c r="I451" s="157"/>
      <c r="J451" s="168">
        <f>BK451</f>
        <v>0</v>
      </c>
      <c r="K451" s="154"/>
      <c r="L451" s="159"/>
      <c r="M451" s="160"/>
      <c r="N451" s="161"/>
      <c r="O451" s="161"/>
      <c r="P451" s="162">
        <f>SUM(P452:P460)</f>
        <v>0</v>
      </c>
      <c r="Q451" s="161"/>
      <c r="R451" s="162">
        <f>SUM(R452:R460)</f>
        <v>0</v>
      </c>
      <c r="S451" s="161"/>
      <c r="T451" s="163">
        <f>SUM(T452:T460)</f>
        <v>0</v>
      </c>
      <c r="AR451" s="164" t="s">
        <v>80</v>
      </c>
      <c r="AT451" s="165" t="s">
        <v>74</v>
      </c>
      <c r="AU451" s="165" t="s">
        <v>80</v>
      </c>
      <c r="AY451" s="164" t="s">
        <v>125</v>
      </c>
      <c r="BK451" s="166">
        <f>SUM(BK452:BK460)</f>
        <v>0</v>
      </c>
    </row>
    <row r="452" spans="1:65" s="2" customFormat="1" ht="37.9" customHeight="1">
      <c r="A452" s="35"/>
      <c r="B452" s="36"/>
      <c r="C452" s="169" t="s">
        <v>746</v>
      </c>
      <c r="D452" s="169" t="s">
        <v>127</v>
      </c>
      <c r="E452" s="170" t="s">
        <v>747</v>
      </c>
      <c r="F452" s="171" t="s">
        <v>748</v>
      </c>
      <c r="G452" s="172" t="s">
        <v>211</v>
      </c>
      <c r="H452" s="173">
        <v>24.821999999999999</v>
      </c>
      <c r="I452" s="174"/>
      <c r="J452" s="175">
        <f>ROUND(I452*H452,2)</f>
        <v>0</v>
      </c>
      <c r="K452" s="171" t="s">
        <v>131</v>
      </c>
      <c r="L452" s="40"/>
      <c r="M452" s="176" t="s">
        <v>19</v>
      </c>
      <c r="N452" s="177" t="s">
        <v>46</v>
      </c>
      <c r="O452" s="65"/>
      <c r="P452" s="178">
        <f>O452*H452</f>
        <v>0</v>
      </c>
      <c r="Q452" s="178">
        <v>0</v>
      </c>
      <c r="R452" s="178">
        <f>Q452*H452</f>
        <v>0</v>
      </c>
      <c r="S452" s="178">
        <v>0</v>
      </c>
      <c r="T452" s="179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180" t="s">
        <v>132</v>
      </c>
      <c r="AT452" s="180" t="s">
        <v>127</v>
      </c>
      <c r="AU452" s="180" t="s">
        <v>82</v>
      </c>
      <c r="AY452" s="18" t="s">
        <v>125</v>
      </c>
      <c r="BE452" s="181">
        <f>IF(N452="základní",J452,0)</f>
        <v>0</v>
      </c>
      <c r="BF452" s="181">
        <f>IF(N452="snížená",J452,0)</f>
        <v>0</v>
      </c>
      <c r="BG452" s="181">
        <f>IF(N452="zákl. přenesená",J452,0)</f>
        <v>0</v>
      </c>
      <c r="BH452" s="181">
        <f>IF(N452="sníž. přenesená",J452,0)</f>
        <v>0</v>
      </c>
      <c r="BI452" s="181">
        <f>IF(N452="nulová",J452,0)</f>
        <v>0</v>
      </c>
      <c r="BJ452" s="18" t="s">
        <v>80</v>
      </c>
      <c r="BK452" s="181">
        <f>ROUND(I452*H452,2)</f>
        <v>0</v>
      </c>
      <c r="BL452" s="18" t="s">
        <v>132</v>
      </c>
      <c r="BM452" s="180" t="s">
        <v>749</v>
      </c>
    </row>
    <row r="453" spans="1:65" s="2" customFormat="1" ht="11.25">
      <c r="A453" s="35"/>
      <c r="B453" s="36"/>
      <c r="C453" s="37"/>
      <c r="D453" s="182" t="s">
        <v>134</v>
      </c>
      <c r="E453" s="37"/>
      <c r="F453" s="183" t="s">
        <v>750</v>
      </c>
      <c r="G453" s="37"/>
      <c r="H453" s="37"/>
      <c r="I453" s="184"/>
      <c r="J453" s="37"/>
      <c r="K453" s="37"/>
      <c r="L453" s="40"/>
      <c r="M453" s="185"/>
      <c r="N453" s="186"/>
      <c r="O453" s="65"/>
      <c r="P453" s="65"/>
      <c r="Q453" s="65"/>
      <c r="R453" s="65"/>
      <c r="S453" s="65"/>
      <c r="T453" s="66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T453" s="18" t="s">
        <v>134</v>
      </c>
      <c r="AU453" s="18" t="s">
        <v>82</v>
      </c>
    </row>
    <row r="454" spans="1:65" s="2" customFormat="1" ht="33" customHeight="1">
      <c r="A454" s="35"/>
      <c r="B454" s="36"/>
      <c r="C454" s="169" t="s">
        <v>751</v>
      </c>
      <c r="D454" s="169" t="s">
        <v>127</v>
      </c>
      <c r="E454" s="170" t="s">
        <v>752</v>
      </c>
      <c r="F454" s="171" t="s">
        <v>753</v>
      </c>
      <c r="G454" s="172" t="s">
        <v>211</v>
      </c>
      <c r="H454" s="173">
        <v>24.821999999999999</v>
      </c>
      <c r="I454" s="174"/>
      <c r="J454" s="175">
        <f>ROUND(I454*H454,2)</f>
        <v>0</v>
      </c>
      <c r="K454" s="171" t="s">
        <v>131</v>
      </c>
      <c r="L454" s="40"/>
      <c r="M454" s="176" t="s">
        <v>19</v>
      </c>
      <c r="N454" s="177" t="s">
        <v>46</v>
      </c>
      <c r="O454" s="65"/>
      <c r="P454" s="178">
        <f>O454*H454</f>
        <v>0</v>
      </c>
      <c r="Q454" s="178">
        <v>0</v>
      </c>
      <c r="R454" s="178">
        <f>Q454*H454</f>
        <v>0</v>
      </c>
      <c r="S454" s="178">
        <v>0</v>
      </c>
      <c r="T454" s="179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80" t="s">
        <v>132</v>
      </c>
      <c r="AT454" s="180" t="s">
        <v>127</v>
      </c>
      <c r="AU454" s="180" t="s">
        <v>82</v>
      </c>
      <c r="AY454" s="18" t="s">
        <v>125</v>
      </c>
      <c r="BE454" s="181">
        <f>IF(N454="základní",J454,0)</f>
        <v>0</v>
      </c>
      <c r="BF454" s="181">
        <f>IF(N454="snížená",J454,0)</f>
        <v>0</v>
      </c>
      <c r="BG454" s="181">
        <f>IF(N454="zákl. přenesená",J454,0)</f>
        <v>0</v>
      </c>
      <c r="BH454" s="181">
        <f>IF(N454="sníž. přenesená",J454,0)</f>
        <v>0</v>
      </c>
      <c r="BI454" s="181">
        <f>IF(N454="nulová",J454,0)</f>
        <v>0</v>
      </c>
      <c r="BJ454" s="18" t="s">
        <v>80</v>
      </c>
      <c r="BK454" s="181">
        <f>ROUND(I454*H454,2)</f>
        <v>0</v>
      </c>
      <c r="BL454" s="18" t="s">
        <v>132</v>
      </c>
      <c r="BM454" s="180" t="s">
        <v>754</v>
      </c>
    </row>
    <row r="455" spans="1:65" s="2" customFormat="1" ht="11.25">
      <c r="A455" s="35"/>
      <c r="B455" s="36"/>
      <c r="C455" s="37"/>
      <c r="D455" s="182" t="s">
        <v>134</v>
      </c>
      <c r="E455" s="37"/>
      <c r="F455" s="183" t="s">
        <v>755</v>
      </c>
      <c r="G455" s="37"/>
      <c r="H455" s="37"/>
      <c r="I455" s="184"/>
      <c r="J455" s="37"/>
      <c r="K455" s="37"/>
      <c r="L455" s="40"/>
      <c r="M455" s="185"/>
      <c r="N455" s="186"/>
      <c r="O455" s="65"/>
      <c r="P455" s="65"/>
      <c r="Q455" s="65"/>
      <c r="R455" s="65"/>
      <c r="S455" s="65"/>
      <c r="T455" s="66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T455" s="18" t="s">
        <v>134</v>
      </c>
      <c r="AU455" s="18" t="s">
        <v>82</v>
      </c>
    </row>
    <row r="456" spans="1:65" s="2" customFormat="1" ht="44.25" customHeight="1">
      <c r="A456" s="35"/>
      <c r="B456" s="36"/>
      <c r="C456" s="169" t="s">
        <v>756</v>
      </c>
      <c r="D456" s="169" t="s">
        <v>127</v>
      </c>
      <c r="E456" s="170" t="s">
        <v>757</v>
      </c>
      <c r="F456" s="171" t="s">
        <v>758</v>
      </c>
      <c r="G456" s="172" t="s">
        <v>211</v>
      </c>
      <c r="H456" s="173">
        <v>695.01599999999996</v>
      </c>
      <c r="I456" s="174"/>
      <c r="J456" s="175">
        <f>ROUND(I456*H456,2)</f>
        <v>0</v>
      </c>
      <c r="K456" s="171" t="s">
        <v>131</v>
      </c>
      <c r="L456" s="40"/>
      <c r="M456" s="176" t="s">
        <v>19</v>
      </c>
      <c r="N456" s="177" t="s">
        <v>46</v>
      </c>
      <c r="O456" s="65"/>
      <c r="P456" s="178">
        <f>O456*H456</f>
        <v>0</v>
      </c>
      <c r="Q456" s="178">
        <v>0</v>
      </c>
      <c r="R456" s="178">
        <f>Q456*H456</f>
        <v>0</v>
      </c>
      <c r="S456" s="178">
        <v>0</v>
      </c>
      <c r="T456" s="179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180" t="s">
        <v>132</v>
      </c>
      <c r="AT456" s="180" t="s">
        <v>127</v>
      </c>
      <c r="AU456" s="180" t="s">
        <v>82</v>
      </c>
      <c r="AY456" s="18" t="s">
        <v>125</v>
      </c>
      <c r="BE456" s="181">
        <f>IF(N456="základní",J456,0)</f>
        <v>0</v>
      </c>
      <c r="BF456" s="181">
        <f>IF(N456="snížená",J456,0)</f>
        <v>0</v>
      </c>
      <c r="BG456" s="181">
        <f>IF(N456="zákl. přenesená",J456,0)</f>
        <v>0</v>
      </c>
      <c r="BH456" s="181">
        <f>IF(N456="sníž. přenesená",J456,0)</f>
        <v>0</v>
      </c>
      <c r="BI456" s="181">
        <f>IF(N456="nulová",J456,0)</f>
        <v>0</v>
      </c>
      <c r="BJ456" s="18" t="s">
        <v>80</v>
      </c>
      <c r="BK456" s="181">
        <f>ROUND(I456*H456,2)</f>
        <v>0</v>
      </c>
      <c r="BL456" s="18" t="s">
        <v>132</v>
      </c>
      <c r="BM456" s="180" t="s">
        <v>759</v>
      </c>
    </row>
    <row r="457" spans="1:65" s="2" customFormat="1" ht="11.25">
      <c r="A457" s="35"/>
      <c r="B457" s="36"/>
      <c r="C457" s="37"/>
      <c r="D457" s="182" t="s">
        <v>134</v>
      </c>
      <c r="E457" s="37"/>
      <c r="F457" s="183" t="s">
        <v>760</v>
      </c>
      <c r="G457" s="37"/>
      <c r="H457" s="37"/>
      <c r="I457" s="184"/>
      <c r="J457" s="37"/>
      <c r="K457" s="37"/>
      <c r="L457" s="40"/>
      <c r="M457" s="185"/>
      <c r="N457" s="186"/>
      <c r="O457" s="65"/>
      <c r="P457" s="65"/>
      <c r="Q457" s="65"/>
      <c r="R457" s="65"/>
      <c r="S457" s="65"/>
      <c r="T457" s="66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T457" s="18" t="s">
        <v>134</v>
      </c>
      <c r="AU457" s="18" t="s">
        <v>82</v>
      </c>
    </row>
    <row r="458" spans="1:65" s="13" customFormat="1" ht="11.25">
      <c r="B458" s="187"/>
      <c r="C458" s="188"/>
      <c r="D458" s="189" t="s">
        <v>136</v>
      </c>
      <c r="E458" s="188"/>
      <c r="F458" s="191" t="s">
        <v>761</v>
      </c>
      <c r="G458" s="188"/>
      <c r="H458" s="192">
        <v>695.01599999999996</v>
      </c>
      <c r="I458" s="193"/>
      <c r="J458" s="188"/>
      <c r="K458" s="188"/>
      <c r="L458" s="194"/>
      <c r="M458" s="195"/>
      <c r="N458" s="196"/>
      <c r="O458" s="196"/>
      <c r="P458" s="196"/>
      <c r="Q458" s="196"/>
      <c r="R458" s="196"/>
      <c r="S458" s="196"/>
      <c r="T458" s="197"/>
      <c r="AT458" s="198" t="s">
        <v>136</v>
      </c>
      <c r="AU458" s="198" t="s">
        <v>82</v>
      </c>
      <c r="AV458" s="13" t="s">
        <v>82</v>
      </c>
      <c r="AW458" s="13" t="s">
        <v>4</v>
      </c>
      <c r="AX458" s="13" t="s">
        <v>80</v>
      </c>
      <c r="AY458" s="198" t="s">
        <v>125</v>
      </c>
    </row>
    <row r="459" spans="1:65" s="2" customFormat="1" ht="44.25" customHeight="1">
      <c r="A459" s="35"/>
      <c r="B459" s="36"/>
      <c r="C459" s="169" t="s">
        <v>762</v>
      </c>
      <c r="D459" s="169" t="s">
        <v>127</v>
      </c>
      <c r="E459" s="170" t="s">
        <v>763</v>
      </c>
      <c r="F459" s="171" t="s">
        <v>764</v>
      </c>
      <c r="G459" s="172" t="s">
        <v>211</v>
      </c>
      <c r="H459" s="173">
        <v>24.821999999999999</v>
      </c>
      <c r="I459" s="174"/>
      <c r="J459" s="175">
        <f>ROUND(I459*H459,2)</f>
        <v>0</v>
      </c>
      <c r="K459" s="171" t="s">
        <v>131</v>
      </c>
      <c r="L459" s="40"/>
      <c r="M459" s="176" t="s">
        <v>19</v>
      </c>
      <c r="N459" s="177" t="s">
        <v>46</v>
      </c>
      <c r="O459" s="65"/>
      <c r="P459" s="178">
        <f>O459*H459</f>
        <v>0</v>
      </c>
      <c r="Q459" s="178">
        <v>0</v>
      </c>
      <c r="R459" s="178">
        <f>Q459*H459</f>
        <v>0</v>
      </c>
      <c r="S459" s="178">
        <v>0</v>
      </c>
      <c r="T459" s="179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80" t="s">
        <v>132</v>
      </c>
      <c r="AT459" s="180" t="s">
        <v>127</v>
      </c>
      <c r="AU459" s="180" t="s">
        <v>82</v>
      </c>
      <c r="AY459" s="18" t="s">
        <v>125</v>
      </c>
      <c r="BE459" s="181">
        <f>IF(N459="základní",J459,0)</f>
        <v>0</v>
      </c>
      <c r="BF459" s="181">
        <f>IF(N459="snížená",J459,0)</f>
        <v>0</v>
      </c>
      <c r="BG459" s="181">
        <f>IF(N459="zákl. přenesená",J459,0)</f>
        <v>0</v>
      </c>
      <c r="BH459" s="181">
        <f>IF(N459="sníž. přenesená",J459,0)</f>
        <v>0</v>
      </c>
      <c r="BI459" s="181">
        <f>IF(N459="nulová",J459,0)</f>
        <v>0</v>
      </c>
      <c r="BJ459" s="18" t="s">
        <v>80</v>
      </c>
      <c r="BK459" s="181">
        <f>ROUND(I459*H459,2)</f>
        <v>0</v>
      </c>
      <c r="BL459" s="18" t="s">
        <v>132</v>
      </c>
      <c r="BM459" s="180" t="s">
        <v>765</v>
      </c>
    </row>
    <row r="460" spans="1:65" s="2" customFormat="1" ht="11.25">
      <c r="A460" s="35"/>
      <c r="B460" s="36"/>
      <c r="C460" s="37"/>
      <c r="D460" s="182" t="s">
        <v>134</v>
      </c>
      <c r="E460" s="37"/>
      <c r="F460" s="183" t="s">
        <v>766</v>
      </c>
      <c r="G460" s="37"/>
      <c r="H460" s="37"/>
      <c r="I460" s="184"/>
      <c r="J460" s="37"/>
      <c r="K460" s="37"/>
      <c r="L460" s="40"/>
      <c r="M460" s="185"/>
      <c r="N460" s="186"/>
      <c r="O460" s="65"/>
      <c r="P460" s="65"/>
      <c r="Q460" s="65"/>
      <c r="R460" s="65"/>
      <c r="S460" s="65"/>
      <c r="T460" s="66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18" t="s">
        <v>134</v>
      </c>
      <c r="AU460" s="18" t="s">
        <v>82</v>
      </c>
    </row>
    <row r="461" spans="1:65" s="12" customFormat="1" ht="22.9" customHeight="1">
      <c r="B461" s="153"/>
      <c r="C461" s="154"/>
      <c r="D461" s="155" t="s">
        <v>74</v>
      </c>
      <c r="E461" s="167" t="s">
        <v>767</v>
      </c>
      <c r="F461" s="167" t="s">
        <v>768</v>
      </c>
      <c r="G461" s="154"/>
      <c r="H461" s="154"/>
      <c r="I461" s="157"/>
      <c r="J461" s="168">
        <f>BK461</f>
        <v>0</v>
      </c>
      <c r="K461" s="154"/>
      <c r="L461" s="159"/>
      <c r="M461" s="160"/>
      <c r="N461" s="161"/>
      <c r="O461" s="161"/>
      <c r="P461" s="162">
        <f>SUM(P462:P463)</f>
        <v>0</v>
      </c>
      <c r="Q461" s="161"/>
      <c r="R461" s="162">
        <f>SUM(R462:R463)</f>
        <v>0</v>
      </c>
      <c r="S461" s="161"/>
      <c r="T461" s="163">
        <f>SUM(T462:T463)</f>
        <v>0</v>
      </c>
      <c r="AR461" s="164" t="s">
        <v>80</v>
      </c>
      <c r="AT461" s="165" t="s">
        <v>74</v>
      </c>
      <c r="AU461" s="165" t="s">
        <v>80</v>
      </c>
      <c r="AY461" s="164" t="s">
        <v>125</v>
      </c>
      <c r="BK461" s="166">
        <f>SUM(BK462:BK463)</f>
        <v>0</v>
      </c>
    </row>
    <row r="462" spans="1:65" s="2" customFormat="1" ht="55.5" customHeight="1">
      <c r="A462" s="35"/>
      <c r="B462" s="36"/>
      <c r="C462" s="169" t="s">
        <v>769</v>
      </c>
      <c r="D462" s="169" t="s">
        <v>127</v>
      </c>
      <c r="E462" s="170" t="s">
        <v>770</v>
      </c>
      <c r="F462" s="171" t="s">
        <v>771</v>
      </c>
      <c r="G462" s="172" t="s">
        <v>211</v>
      </c>
      <c r="H462" s="173">
        <v>217.476</v>
      </c>
      <c r="I462" s="174"/>
      <c r="J462" s="175">
        <f>ROUND(I462*H462,2)</f>
        <v>0</v>
      </c>
      <c r="K462" s="171" t="s">
        <v>131</v>
      </c>
      <c r="L462" s="40"/>
      <c r="M462" s="176" t="s">
        <v>19</v>
      </c>
      <c r="N462" s="177" t="s">
        <v>46</v>
      </c>
      <c r="O462" s="65"/>
      <c r="P462" s="178">
        <f>O462*H462</f>
        <v>0</v>
      </c>
      <c r="Q462" s="178">
        <v>0</v>
      </c>
      <c r="R462" s="178">
        <f>Q462*H462</f>
        <v>0</v>
      </c>
      <c r="S462" s="178">
        <v>0</v>
      </c>
      <c r="T462" s="179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180" t="s">
        <v>132</v>
      </c>
      <c r="AT462" s="180" t="s">
        <v>127</v>
      </c>
      <c r="AU462" s="180" t="s">
        <v>82</v>
      </c>
      <c r="AY462" s="18" t="s">
        <v>125</v>
      </c>
      <c r="BE462" s="181">
        <f>IF(N462="základní",J462,0)</f>
        <v>0</v>
      </c>
      <c r="BF462" s="181">
        <f>IF(N462="snížená",J462,0)</f>
        <v>0</v>
      </c>
      <c r="BG462" s="181">
        <f>IF(N462="zákl. přenesená",J462,0)</f>
        <v>0</v>
      </c>
      <c r="BH462" s="181">
        <f>IF(N462="sníž. přenesená",J462,0)</f>
        <v>0</v>
      </c>
      <c r="BI462" s="181">
        <f>IF(N462="nulová",J462,0)</f>
        <v>0</v>
      </c>
      <c r="BJ462" s="18" t="s">
        <v>80</v>
      </c>
      <c r="BK462" s="181">
        <f>ROUND(I462*H462,2)</f>
        <v>0</v>
      </c>
      <c r="BL462" s="18" t="s">
        <v>132</v>
      </c>
      <c r="BM462" s="180" t="s">
        <v>772</v>
      </c>
    </row>
    <row r="463" spans="1:65" s="2" customFormat="1" ht="11.25">
      <c r="A463" s="35"/>
      <c r="B463" s="36"/>
      <c r="C463" s="37"/>
      <c r="D463" s="182" t="s">
        <v>134</v>
      </c>
      <c r="E463" s="37"/>
      <c r="F463" s="183" t="s">
        <v>773</v>
      </c>
      <c r="G463" s="37"/>
      <c r="H463" s="37"/>
      <c r="I463" s="184"/>
      <c r="J463" s="37"/>
      <c r="K463" s="37"/>
      <c r="L463" s="40"/>
      <c r="M463" s="185"/>
      <c r="N463" s="186"/>
      <c r="O463" s="65"/>
      <c r="P463" s="65"/>
      <c r="Q463" s="65"/>
      <c r="R463" s="65"/>
      <c r="S463" s="65"/>
      <c r="T463" s="66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T463" s="18" t="s">
        <v>134</v>
      </c>
      <c r="AU463" s="18" t="s">
        <v>82</v>
      </c>
    </row>
    <row r="464" spans="1:65" s="12" customFormat="1" ht="25.9" customHeight="1">
      <c r="B464" s="153"/>
      <c r="C464" s="154"/>
      <c r="D464" s="155" t="s">
        <v>74</v>
      </c>
      <c r="E464" s="156" t="s">
        <v>774</v>
      </c>
      <c r="F464" s="156" t="s">
        <v>775</v>
      </c>
      <c r="G464" s="154"/>
      <c r="H464" s="154"/>
      <c r="I464" s="157"/>
      <c r="J464" s="158">
        <f>BK464</f>
        <v>0</v>
      </c>
      <c r="K464" s="154"/>
      <c r="L464" s="159"/>
      <c r="M464" s="160"/>
      <c r="N464" s="161"/>
      <c r="O464" s="161"/>
      <c r="P464" s="162">
        <f>P465+P469+P475+P489+P514+P549</f>
        <v>0</v>
      </c>
      <c r="Q464" s="161"/>
      <c r="R464" s="162">
        <f>R465+R469+R475+R489+R514+R549</f>
        <v>2.8351237200000003</v>
      </c>
      <c r="S464" s="161"/>
      <c r="T464" s="163">
        <f>T465+T469+T475+T489+T514+T549</f>
        <v>9.1500679799999993</v>
      </c>
      <c r="AR464" s="164" t="s">
        <v>82</v>
      </c>
      <c r="AT464" s="165" t="s">
        <v>74</v>
      </c>
      <c r="AU464" s="165" t="s">
        <v>75</v>
      </c>
      <c r="AY464" s="164" t="s">
        <v>125</v>
      </c>
      <c r="BK464" s="166">
        <f>BK465+BK469+BK475+BK489+BK514+BK549</f>
        <v>0</v>
      </c>
    </row>
    <row r="465" spans="1:65" s="12" customFormat="1" ht="22.9" customHeight="1">
      <c r="B465" s="153"/>
      <c r="C465" s="154"/>
      <c r="D465" s="155" t="s">
        <v>74</v>
      </c>
      <c r="E465" s="167" t="s">
        <v>776</v>
      </c>
      <c r="F465" s="167" t="s">
        <v>777</v>
      </c>
      <c r="G465" s="154"/>
      <c r="H465" s="154"/>
      <c r="I465" s="157"/>
      <c r="J465" s="168">
        <f>BK465</f>
        <v>0</v>
      </c>
      <c r="K465" s="154"/>
      <c r="L465" s="159"/>
      <c r="M465" s="160"/>
      <c r="N465" s="161"/>
      <c r="O465" s="161"/>
      <c r="P465" s="162">
        <f>SUM(P466:P468)</f>
        <v>0</v>
      </c>
      <c r="Q465" s="161"/>
      <c r="R465" s="162">
        <f>SUM(R466:R468)</f>
        <v>0</v>
      </c>
      <c r="S465" s="161"/>
      <c r="T465" s="163">
        <f>SUM(T466:T468)</f>
        <v>1.1654609999999999</v>
      </c>
      <c r="AR465" s="164" t="s">
        <v>82</v>
      </c>
      <c r="AT465" s="165" t="s">
        <v>74</v>
      </c>
      <c r="AU465" s="165" t="s">
        <v>80</v>
      </c>
      <c r="AY465" s="164" t="s">
        <v>125</v>
      </c>
      <c r="BK465" s="166">
        <f>SUM(BK466:BK468)</f>
        <v>0</v>
      </c>
    </row>
    <row r="466" spans="1:65" s="2" customFormat="1" ht="33" customHeight="1">
      <c r="A466" s="35"/>
      <c r="B466" s="36"/>
      <c r="C466" s="169" t="s">
        <v>778</v>
      </c>
      <c r="D466" s="169" t="s">
        <v>127</v>
      </c>
      <c r="E466" s="170" t="s">
        <v>779</v>
      </c>
      <c r="F466" s="171" t="s">
        <v>780</v>
      </c>
      <c r="G466" s="172" t="s">
        <v>130</v>
      </c>
      <c r="H466" s="173">
        <v>105.95099999999999</v>
      </c>
      <c r="I466" s="174"/>
      <c r="J466" s="175">
        <f>ROUND(I466*H466,2)</f>
        <v>0</v>
      </c>
      <c r="K466" s="171" t="s">
        <v>131</v>
      </c>
      <c r="L466" s="40"/>
      <c r="M466" s="176" t="s">
        <v>19</v>
      </c>
      <c r="N466" s="177" t="s">
        <v>46</v>
      </c>
      <c r="O466" s="65"/>
      <c r="P466" s="178">
        <f>O466*H466</f>
        <v>0</v>
      </c>
      <c r="Q466" s="178">
        <v>0</v>
      </c>
      <c r="R466" s="178">
        <f>Q466*H466</f>
        <v>0</v>
      </c>
      <c r="S466" s="178">
        <v>1.0999999999999999E-2</v>
      </c>
      <c r="T466" s="179">
        <f>S466*H466</f>
        <v>1.1654609999999999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180" t="s">
        <v>227</v>
      </c>
      <c r="AT466" s="180" t="s">
        <v>127</v>
      </c>
      <c r="AU466" s="180" t="s">
        <v>82</v>
      </c>
      <c r="AY466" s="18" t="s">
        <v>125</v>
      </c>
      <c r="BE466" s="181">
        <f>IF(N466="základní",J466,0)</f>
        <v>0</v>
      </c>
      <c r="BF466" s="181">
        <f>IF(N466="snížená",J466,0)</f>
        <v>0</v>
      </c>
      <c r="BG466" s="181">
        <f>IF(N466="zákl. přenesená",J466,0)</f>
        <v>0</v>
      </c>
      <c r="BH466" s="181">
        <f>IF(N466="sníž. přenesená",J466,0)</f>
        <v>0</v>
      </c>
      <c r="BI466" s="181">
        <f>IF(N466="nulová",J466,0)</f>
        <v>0</v>
      </c>
      <c r="BJ466" s="18" t="s">
        <v>80</v>
      </c>
      <c r="BK466" s="181">
        <f>ROUND(I466*H466,2)</f>
        <v>0</v>
      </c>
      <c r="BL466" s="18" t="s">
        <v>227</v>
      </c>
      <c r="BM466" s="180" t="s">
        <v>781</v>
      </c>
    </row>
    <row r="467" spans="1:65" s="2" customFormat="1" ht="11.25">
      <c r="A467" s="35"/>
      <c r="B467" s="36"/>
      <c r="C467" s="37"/>
      <c r="D467" s="182" t="s">
        <v>134</v>
      </c>
      <c r="E467" s="37"/>
      <c r="F467" s="183" t="s">
        <v>782</v>
      </c>
      <c r="G467" s="37"/>
      <c r="H467" s="37"/>
      <c r="I467" s="184"/>
      <c r="J467" s="37"/>
      <c r="K467" s="37"/>
      <c r="L467" s="40"/>
      <c r="M467" s="185"/>
      <c r="N467" s="186"/>
      <c r="O467" s="65"/>
      <c r="P467" s="65"/>
      <c r="Q467" s="65"/>
      <c r="R467" s="65"/>
      <c r="S467" s="65"/>
      <c r="T467" s="66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T467" s="18" t="s">
        <v>134</v>
      </c>
      <c r="AU467" s="18" t="s">
        <v>82</v>
      </c>
    </row>
    <row r="468" spans="1:65" s="13" customFormat="1" ht="11.25">
      <c r="B468" s="187"/>
      <c r="C468" s="188"/>
      <c r="D468" s="189" t="s">
        <v>136</v>
      </c>
      <c r="E468" s="190" t="s">
        <v>19</v>
      </c>
      <c r="F468" s="191" t="s">
        <v>783</v>
      </c>
      <c r="G468" s="188"/>
      <c r="H468" s="192">
        <v>105.95099999999999</v>
      </c>
      <c r="I468" s="193"/>
      <c r="J468" s="188"/>
      <c r="K468" s="188"/>
      <c r="L468" s="194"/>
      <c r="M468" s="195"/>
      <c r="N468" s="196"/>
      <c r="O468" s="196"/>
      <c r="P468" s="196"/>
      <c r="Q468" s="196"/>
      <c r="R468" s="196"/>
      <c r="S468" s="196"/>
      <c r="T468" s="197"/>
      <c r="AT468" s="198" t="s">
        <v>136</v>
      </c>
      <c r="AU468" s="198" t="s">
        <v>82</v>
      </c>
      <c r="AV468" s="13" t="s">
        <v>82</v>
      </c>
      <c r="AW468" s="13" t="s">
        <v>35</v>
      </c>
      <c r="AX468" s="13" t="s">
        <v>80</v>
      </c>
      <c r="AY468" s="198" t="s">
        <v>125</v>
      </c>
    </row>
    <row r="469" spans="1:65" s="12" customFormat="1" ht="22.9" customHeight="1">
      <c r="B469" s="153"/>
      <c r="C469" s="154"/>
      <c r="D469" s="155" t="s">
        <v>74</v>
      </c>
      <c r="E469" s="167" t="s">
        <v>784</v>
      </c>
      <c r="F469" s="167" t="s">
        <v>785</v>
      </c>
      <c r="G469" s="154"/>
      <c r="H469" s="154"/>
      <c r="I469" s="157"/>
      <c r="J469" s="168">
        <f>BK469</f>
        <v>0</v>
      </c>
      <c r="K469" s="154"/>
      <c r="L469" s="159"/>
      <c r="M469" s="160"/>
      <c r="N469" s="161"/>
      <c r="O469" s="161"/>
      <c r="P469" s="162">
        <f>SUM(P470:P474)</f>
        <v>0</v>
      </c>
      <c r="Q469" s="161"/>
      <c r="R469" s="162">
        <f>SUM(R470:R474)</f>
        <v>2.895E-2</v>
      </c>
      <c r="S469" s="161"/>
      <c r="T469" s="163">
        <f>SUM(T470:T474)</f>
        <v>0</v>
      </c>
      <c r="AR469" s="164" t="s">
        <v>82</v>
      </c>
      <c r="AT469" s="165" t="s">
        <v>74</v>
      </c>
      <c r="AU469" s="165" t="s">
        <v>80</v>
      </c>
      <c r="AY469" s="164" t="s">
        <v>125</v>
      </c>
      <c r="BK469" s="166">
        <f>SUM(BK470:BK474)</f>
        <v>0</v>
      </c>
    </row>
    <row r="470" spans="1:65" s="2" customFormat="1" ht="24.2" customHeight="1">
      <c r="A470" s="35"/>
      <c r="B470" s="36"/>
      <c r="C470" s="169" t="s">
        <v>786</v>
      </c>
      <c r="D470" s="169" t="s">
        <v>127</v>
      </c>
      <c r="E470" s="170" t="s">
        <v>787</v>
      </c>
      <c r="F470" s="171" t="s">
        <v>788</v>
      </c>
      <c r="G470" s="172" t="s">
        <v>271</v>
      </c>
      <c r="H470" s="173">
        <v>1</v>
      </c>
      <c r="I470" s="174"/>
      <c r="J470" s="175">
        <f>ROUND(I470*H470,2)</f>
        <v>0</v>
      </c>
      <c r="K470" s="171" t="s">
        <v>131</v>
      </c>
      <c r="L470" s="40"/>
      <c r="M470" s="176" t="s">
        <v>19</v>
      </c>
      <c r="N470" s="177" t="s">
        <v>46</v>
      </c>
      <c r="O470" s="65"/>
      <c r="P470" s="178">
        <f>O470*H470</f>
        <v>0</v>
      </c>
      <c r="Q470" s="178">
        <v>1.65E-3</v>
      </c>
      <c r="R470" s="178">
        <f>Q470*H470</f>
        <v>1.65E-3</v>
      </c>
      <c r="S470" s="178">
        <v>0</v>
      </c>
      <c r="T470" s="179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80" t="s">
        <v>227</v>
      </c>
      <c r="AT470" s="180" t="s">
        <v>127</v>
      </c>
      <c r="AU470" s="180" t="s">
        <v>82</v>
      </c>
      <c r="AY470" s="18" t="s">
        <v>125</v>
      </c>
      <c r="BE470" s="181">
        <f>IF(N470="základní",J470,0)</f>
        <v>0</v>
      </c>
      <c r="BF470" s="181">
        <f>IF(N470="snížená",J470,0)</f>
        <v>0</v>
      </c>
      <c r="BG470" s="181">
        <f>IF(N470="zákl. přenesená",J470,0)</f>
        <v>0</v>
      </c>
      <c r="BH470" s="181">
        <f>IF(N470="sníž. přenesená",J470,0)</f>
        <v>0</v>
      </c>
      <c r="BI470" s="181">
        <f>IF(N470="nulová",J470,0)</f>
        <v>0</v>
      </c>
      <c r="BJ470" s="18" t="s">
        <v>80</v>
      </c>
      <c r="BK470" s="181">
        <f>ROUND(I470*H470,2)</f>
        <v>0</v>
      </c>
      <c r="BL470" s="18" t="s">
        <v>227</v>
      </c>
      <c r="BM470" s="180" t="s">
        <v>789</v>
      </c>
    </row>
    <row r="471" spans="1:65" s="2" customFormat="1" ht="11.25">
      <c r="A471" s="35"/>
      <c r="B471" s="36"/>
      <c r="C471" s="37"/>
      <c r="D471" s="182" t="s">
        <v>134</v>
      </c>
      <c r="E471" s="37"/>
      <c r="F471" s="183" t="s">
        <v>790</v>
      </c>
      <c r="G471" s="37"/>
      <c r="H471" s="37"/>
      <c r="I471" s="184"/>
      <c r="J471" s="37"/>
      <c r="K471" s="37"/>
      <c r="L471" s="40"/>
      <c r="M471" s="185"/>
      <c r="N471" s="186"/>
      <c r="O471" s="65"/>
      <c r="P471" s="65"/>
      <c r="Q471" s="65"/>
      <c r="R471" s="65"/>
      <c r="S471" s="65"/>
      <c r="T471" s="66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18" t="s">
        <v>134</v>
      </c>
      <c r="AU471" s="18" t="s">
        <v>82</v>
      </c>
    </row>
    <row r="472" spans="1:65" s="2" customFormat="1" ht="24.2" customHeight="1">
      <c r="A472" s="35"/>
      <c r="B472" s="36"/>
      <c r="C472" s="210" t="s">
        <v>791</v>
      </c>
      <c r="D472" s="210" t="s">
        <v>234</v>
      </c>
      <c r="E472" s="211" t="s">
        <v>792</v>
      </c>
      <c r="F472" s="212" t="s">
        <v>793</v>
      </c>
      <c r="G472" s="213" t="s">
        <v>271</v>
      </c>
      <c r="H472" s="214">
        <v>1</v>
      </c>
      <c r="I472" s="215"/>
      <c r="J472" s="216">
        <f>ROUND(I472*H472,2)</f>
        <v>0</v>
      </c>
      <c r="K472" s="212" t="s">
        <v>131</v>
      </c>
      <c r="L472" s="217"/>
      <c r="M472" s="218" t="s">
        <v>19</v>
      </c>
      <c r="N472" s="219" t="s">
        <v>46</v>
      </c>
      <c r="O472" s="65"/>
      <c r="P472" s="178">
        <f>O472*H472</f>
        <v>0</v>
      </c>
      <c r="Q472" s="178">
        <v>2.7300000000000001E-2</v>
      </c>
      <c r="R472" s="178">
        <f>Q472*H472</f>
        <v>2.7300000000000001E-2</v>
      </c>
      <c r="S472" s="178">
        <v>0</v>
      </c>
      <c r="T472" s="179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180" t="s">
        <v>330</v>
      </c>
      <c r="AT472" s="180" t="s">
        <v>234</v>
      </c>
      <c r="AU472" s="180" t="s">
        <v>82</v>
      </c>
      <c r="AY472" s="18" t="s">
        <v>125</v>
      </c>
      <c r="BE472" s="181">
        <f>IF(N472="základní",J472,0)</f>
        <v>0</v>
      </c>
      <c r="BF472" s="181">
        <f>IF(N472="snížená",J472,0)</f>
        <v>0</v>
      </c>
      <c r="BG472" s="181">
        <f>IF(N472="zákl. přenesená",J472,0)</f>
        <v>0</v>
      </c>
      <c r="BH472" s="181">
        <f>IF(N472="sníž. přenesená",J472,0)</f>
        <v>0</v>
      </c>
      <c r="BI472" s="181">
        <f>IF(N472="nulová",J472,0)</f>
        <v>0</v>
      </c>
      <c r="BJ472" s="18" t="s">
        <v>80</v>
      </c>
      <c r="BK472" s="181">
        <f>ROUND(I472*H472,2)</f>
        <v>0</v>
      </c>
      <c r="BL472" s="18" t="s">
        <v>227</v>
      </c>
      <c r="BM472" s="180" t="s">
        <v>794</v>
      </c>
    </row>
    <row r="473" spans="1:65" s="2" customFormat="1" ht="49.15" customHeight="1">
      <c r="A473" s="35"/>
      <c r="B473" s="36"/>
      <c r="C473" s="169" t="s">
        <v>795</v>
      </c>
      <c r="D473" s="169" t="s">
        <v>127</v>
      </c>
      <c r="E473" s="170" t="s">
        <v>796</v>
      </c>
      <c r="F473" s="171" t="s">
        <v>797</v>
      </c>
      <c r="G473" s="172" t="s">
        <v>211</v>
      </c>
      <c r="H473" s="173">
        <v>2.9000000000000001E-2</v>
      </c>
      <c r="I473" s="174"/>
      <c r="J473" s="175">
        <f>ROUND(I473*H473,2)</f>
        <v>0</v>
      </c>
      <c r="K473" s="171" t="s">
        <v>131</v>
      </c>
      <c r="L473" s="40"/>
      <c r="M473" s="176" t="s">
        <v>19</v>
      </c>
      <c r="N473" s="177" t="s">
        <v>46</v>
      </c>
      <c r="O473" s="65"/>
      <c r="P473" s="178">
        <f>O473*H473</f>
        <v>0</v>
      </c>
      <c r="Q473" s="178">
        <v>0</v>
      </c>
      <c r="R473" s="178">
        <f>Q473*H473</f>
        <v>0</v>
      </c>
      <c r="S473" s="178">
        <v>0</v>
      </c>
      <c r="T473" s="179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180" t="s">
        <v>227</v>
      </c>
      <c r="AT473" s="180" t="s">
        <v>127</v>
      </c>
      <c r="AU473" s="180" t="s">
        <v>82</v>
      </c>
      <c r="AY473" s="18" t="s">
        <v>125</v>
      </c>
      <c r="BE473" s="181">
        <f>IF(N473="základní",J473,0)</f>
        <v>0</v>
      </c>
      <c r="BF473" s="181">
        <f>IF(N473="snížená",J473,0)</f>
        <v>0</v>
      </c>
      <c r="BG473" s="181">
        <f>IF(N473="zákl. přenesená",J473,0)</f>
        <v>0</v>
      </c>
      <c r="BH473" s="181">
        <f>IF(N473="sníž. přenesená",J473,0)</f>
        <v>0</v>
      </c>
      <c r="BI473" s="181">
        <f>IF(N473="nulová",J473,0)</f>
        <v>0</v>
      </c>
      <c r="BJ473" s="18" t="s">
        <v>80</v>
      </c>
      <c r="BK473" s="181">
        <f>ROUND(I473*H473,2)</f>
        <v>0</v>
      </c>
      <c r="BL473" s="18" t="s">
        <v>227</v>
      </c>
      <c r="BM473" s="180" t="s">
        <v>798</v>
      </c>
    </row>
    <row r="474" spans="1:65" s="2" customFormat="1" ht="11.25">
      <c r="A474" s="35"/>
      <c r="B474" s="36"/>
      <c r="C474" s="37"/>
      <c r="D474" s="182" t="s">
        <v>134</v>
      </c>
      <c r="E474" s="37"/>
      <c r="F474" s="183" t="s">
        <v>799</v>
      </c>
      <c r="G474" s="37"/>
      <c r="H474" s="37"/>
      <c r="I474" s="184"/>
      <c r="J474" s="37"/>
      <c r="K474" s="37"/>
      <c r="L474" s="40"/>
      <c r="M474" s="185"/>
      <c r="N474" s="186"/>
      <c r="O474" s="65"/>
      <c r="P474" s="65"/>
      <c r="Q474" s="65"/>
      <c r="R474" s="65"/>
      <c r="S474" s="65"/>
      <c r="T474" s="66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T474" s="18" t="s">
        <v>134</v>
      </c>
      <c r="AU474" s="18" t="s">
        <v>82</v>
      </c>
    </row>
    <row r="475" spans="1:65" s="12" customFormat="1" ht="22.9" customHeight="1">
      <c r="B475" s="153"/>
      <c r="C475" s="154"/>
      <c r="D475" s="155" t="s">
        <v>74</v>
      </c>
      <c r="E475" s="167" t="s">
        <v>800</v>
      </c>
      <c r="F475" s="167" t="s">
        <v>801</v>
      </c>
      <c r="G475" s="154"/>
      <c r="H475" s="154"/>
      <c r="I475" s="157"/>
      <c r="J475" s="168">
        <f>BK475</f>
        <v>0</v>
      </c>
      <c r="K475" s="154"/>
      <c r="L475" s="159"/>
      <c r="M475" s="160"/>
      <c r="N475" s="161"/>
      <c r="O475" s="161"/>
      <c r="P475" s="162">
        <f>SUM(P476:P488)</f>
        <v>0</v>
      </c>
      <c r="Q475" s="161"/>
      <c r="R475" s="162">
        <f>SUM(R476:R488)</f>
        <v>0</v>
      </c>
      <c r="S475" s="161"/>
      <c r="T475" s="163">
        <f>SUM(T476:T488)</f>
        <v>7.6832142799999996</v>
      </c>
      <c r="AR475" s="164" t="s">
        <v>82</v>
      </c>
      <c r="AT475" s="165" t="s">
        <v>74</v>
      </c>
      <c r="AU475" s="165" t="s">
        <v>80</v>
      </c>
      <c r="AY475" s="164" t="s">
        <v>125</v>
      </c>
      <c r="BK475" s="166">
        <f>SUM(BK476:BK488)</f>
        <v>0</v>
      </c>
    </row>
    <row r="476" spans="1:65" s="2" customFormat="1" ht="49.15" customHeight="1">
      <c r="A476" s="35"/>
      <c r="B476" s="36"/>
      <c r="C476" s="169" t="s">
        <v>802</v>
      </c>
      <c r="D476" s="169" t="s">
        <v>127</v>
      </c>
      <c r="E476" s="170" t="s">
        <v>803</v>
      </c>
      <c r="F476" s="171" t="s">
        <v>804</v>
      </c>
      <c r="G476" s="172" t="s">
        <v>130</v>
      </c>
      <c r="H476" s="173">
        <v>105.95099999999999</v>
      </c>
      <c r="I476" s="174"/>
      <c r="J476" s="175">
        <f>ROUND(I476*H476,2)</f>
        <v>0</v>
      </c>
      <c r="K476" s="171" t="s">
        <v>131</v>
      </c>
      <c r="L476" s="40"/>
      <c r="M476" s="176" t="s">
        <v>19</v>
      </c>
      <c r="N476" s="177" t="s">
        <v>46</v>
      </c>
      <c r="O476" s="65"/>
      <c r="P476" s="178">
        <f>O476*H476</f>
        <v>0</v>
      </c>
      <c r="Q476" s="178">
        <v>0</v>
      </c>
      <c r="R476" s="178">
        <f>Q476*H476</f>
        <v>0</v>
      </c>
      <c r="S476" s="178">
        <v>1.4999999999999999E-2</v>
      </c>
      <c r="T476" s="179">
        <f>S476*H476</f>
        <v>1.5892649999999999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180" t="s">
        <v>227</v>
      </c>
      <c r="AT476" s="180" t="s">
        <v>127</v>
      </c>
      <c r="AU476" s="180" t="s">
        <v>82</v>
      </c>
      <c r="AY476" s="18" t="s">
        <v>125</v>
      </c>
      <c r="BE476" s="181">
        <f>IF(N476="základní",J476,0)</f>
        <v>0</v>
      </c>
      <c r="BF476" s="181">
        <f>IF(N476="snížená",J476,0)</f>
        <v>0</v>
      </c>
      <c r="BG476" s="181">
        <f>IF(N476="zákl. přenesená",J476,0)</f>
        <v>0</v>
      </c>
      <c r="BH476" s="181">
        <f>IF(N476="sníž. přenesená",J476,0)</f>
        <v>0</v>
      </c>
      <c r="BI476" s="181">
        <f>IF(N476="nulová",J476,0)</f>
        <v>0</v>
      </c>
      <c r="BJ476" s="18" t="s">
        <v>80</v>
      </c>
      <c r="BK476" s="181">
        <f>ROUND(I476*H476,2)</f>
        <v>0</v>
      </c>
      <c r="BL476" s="18" t="s">
        <v>227</v>
      </c>
      <c r="BM476" s="180" t="s">
        <v>805</v>
      </c>
    </row>
    <row r="477" spans="1:65" s="2" customFormat="1" ht="11.25">
      <c r="A477" s="35"/>
      <c r="B477" s="36"/>
      <c r="C477" s="37"/>
      <c r="D477" s="182" t="s">
        <v>134</v>
      </c>
      <c r="E477" s="37"/>
      <c r="F477" s="183" t="s">
        <v>806</v>
      </c>
      <c r="G477" s="37"/>
      <c r="H477" s="37"/>
      <c r="I477" s="184"/>
      <c r="J477" s="37"/>
      <c r="K477" s="37"/>
      <c r="L477" s="40"/>
      <c r="M477" s="185"/>
      <c r="N477" s="186"/>
      <c r="O477" s="65"/>
      <c r="P477" s="65"/>
      <c r="Q477" s="65"/>
      <c r="R477" s="65"/>
      <c r="S477" s="65"/>
      <c r="T477" s="66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T477" s="18" t="s">
        <v>134</v>
      </c>
      <c r="AU477" s="18" t="s">
        <v>82</v>
      </c>
    </row>
    <row r="478" spans="1:65" s="2" customFormat="1" ht="33" customHeight="1">
      <c r="A478" s="35"/>
      <c r="B478" s="36"/>
      <c r="C478" s="169" t="s">
        <v>807</v>
      </c>
      <c r="D478" s="169" t="s">
        <v>127</v>
      </c>
      <c r="E478" s="170" t="s">
        <v>808</v>
      </c>
      <c r="F478" s="171" t="s">
        <v>809</v>
      </c>
      <c r="G478" s="172" t="s">
        <v>130</v>
      </c>
      <c r="H478" s="173">
        <v>74.635999999999996</v>
      </c>
      <c r="I478" s="174"/>
      <c r="J478" s="175">
        <f>ROUND(I478*H478,2)</f>
        <v>0</v>
      </c>
      <c r="K478" s="171" t="s">
        <v>19</v>
      </c>
      <c r="L478" s="40"/>
      <c r="M478" s="176" t="s">
        <v>19</v>
      </c>
      <c r="N478" s="177" t="s">
        <v>46</v>
      </c>
      <c r="O478" s="65"/>
      <c r="P478" s="178">
        <f>O478*H478</f>
        <v>0</v>
      </c>
      <c r="Q478" s="178">
        <v>0</v>
      </c>
      <c r="R478" s="178">
        <f>Q478*H478</f>
        <v>0</v>
      </c>
      <c r="S478" s="178">
        <v>9.4800000000000006E-3</v>
      </c>
      <c r="T478" s="179">
        <f>S478*H478</f>
        <v>0.70754927999999995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180" t="s">
        <v>227</v>
      </c>
      <c r="AT478" s="180" t="s">
        <v>127</v>
      </c>
      <c r="AU478" s="180" t="s">
        <v>82</v>
      </c>
      <c r="AY478" s="18" t="s">
        <v>125</v>
      </c>
      <c r="BE478" s="181">
        <f>IF(N478="základní",J478,0)</f>
        <v>0</v>
      </c>
      <c r="BF478" s="181">
        <f>IF(N478="snížená",J478,0)</f>
        <v>0</v>
      </c>
      <c r="BG478" s="181">
        <f>IF(N478="zákl. přenesená",J478,0)</f>
        <v>0</v>
      </c>
      <c r="BH478" s="181">
        <f>IF(N478="sníž. přenesená",J478,0)</f>
        <v>0</v>
      </c>
      <c r="BI478" s="181">
        <f>IF(N478="nulová",J478,0)</f>
        <v>0</v>
      </c>
      <c r="BJ478" s="18" t="s">
        <v>80</v>
      </c>
      <c r="BK478" s="181">
        <f>ROUND(I478*H478,2)</f>
        <v>0</v>
      </c>
      <c r="BL478" s="18" t="s">
        <v>227</v>
      </c>
      <c r="BM478" s="180" t="s">
        <v>810</v>
      </c>
    </row>
    <row r="479" spans="1:65" s="13" customFormat="1" ht="33.75">
      <c r="B479" s="187"/>
      <c r="C479" s="188"/>
      <c r="D479" s="189" t="s">
        <v>136</v>
      </c>
      <c r="E479" s="190" t="s">
        <v>19</v>
      </c>
      <c r="F479" s="191" t="s">
        <v>811</v>
      </c>
      <c r="G479" s="188"/>
      <c r="H479" s="192">
        <v>74.635999999999996</v>
      </c>
      <c r="I479" s="193"/>
      <c r="J479" s="188"/>
      <c r="K479" s="188"/>
      <c r="L479" s="194"/>
      <c r="M479" s="195"/>
      <c r="N479" s="196"/>
      <c r="O479" s="196"/>
      <c r="P479" s="196"/>
      <c r="Q479" s="196"/>
      <c r="R479" s="196"/>
      <c r="S479" s="196"/>
      <c r="T479" s="197"/>
      <c r="AT479" s="198" t="s">
        <v>136</v>
      </c>
      <c r="AU479" s="198" t="s">
        <v>82</v>
      </c>
      <c r="AV479" s="13" t="s">
        <v>82</v>
      </c>
      <c r="AW479" s="13" t="s">
        <v>35</v>
      </c>
      <c r="AX479" s="13" t="s">
        <v>80</v>
      </c>
      <c r="AY479" s="198" t="s">
        <v>125</v>
      </c>
    </row>
    <row r="480" spans="1:65" s="2" customFormat="1" ht="37.9" customHeight="1">
      <c r="A480" s="35"/>
      <c r="B480" s="36"/>
      <c r="C480" s="169" t="s">
        <v>812</v>
      </c>
      <c r="D480" s="169" t="s">
        <v>127</v>
      </c>
      <c r="E480" s="170" t="s">
        <v>813</v>
      </c>
      <c r="F480" s="171" t="s">
        <v>814</v>
      </c>
      <c r="G480" s="172" t="s">
        <v>147</v>
      </c>
      <c r="H480" s="173">
        <v>538.64</v>
      </c>
      <c r="I480" s="174"/>
      <c r="J480" s="175">
        <f>ROUND(I480*H480,2)</f>
        <v>0</v>
      </c>
      <c r="K480" s="171" t="s">
        <v>131</v>
      </c>
      <c r="L480" s="40"/>
      <c r="M480" s="176" t="s">
        <v>19</v>
      </c>
      <c r="N480" s="177" t="s">
        <v>46</v>
      </c>
      <c r="O480" s="65"/>
      <c r="P480" s="178">
        <f>O480*H480</f>
        <v>0</v>
      </c>
      <c r="Q480" s="178">
        <v>0</v>
      </c>
      <c r="R480" s="178">
        <f>Q480*H480</f>
        <v>0</v>
      </c>
      <c r="S480" s="178">
        <v>0.01</v>
      </c>
      <c r="T480" s="179">
        <f>S480*H480</f>
        <v>5.3864000000000001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180" t="s">
        <v>227</v>
      </c>
      <c r="AT480" s="180" t="s">
        <v>127</v>
      </c>
      <c r="AU480" s="180" t="s">
        <v>82</v>
      </c>
      <c r="AY480" s="18" t="s">
        <v>125</v>
      </c>
      <c r="BE480" s="181">
        <f>IF(N480="základní",J480,0)</f>
        <v>0</v>
      </c>
      <c r="BF480" s="181">
        <f>IF(N480="snížená",J480,0)</f>
        <v>0</v>
      </c>
      <c r="BG480" s="181">
        <f>IF(N480="zákl. přenesená",J480,0)</f>
        <v>0</v>
      </c>
      <c r="BH480" s="181">
        <f>IF(N480="sníž. přenesená",J480,0)</f>
        <v>0</v>
      </c>
      <c r="BI480" s="181">
        <f>IF(N480="nulová",J480,0)</f>
        <v>0</v>
      </c>
      <c r="BJ480" s="18" t="s">
        <v>80</v>
      </c>
      <c r="BK480" s="181">
        <f>ROUND(I480*H480,2)</f>
        <v>0</v>
      </c>
      <c r="BL480" s="18" t="s">
        <v>227</v>
      </c>
      <c r="BM480" s="180" t="s">
        <v>815</v>
      </c>
    </row>
    <row r="481" spans="1:65" s="2" customFormat="1" ht="11.25">
      <c r="A481" s="35"/>
      <c r="B481" s="36"/>
      <c r="C481" s="37"/>
      <c r="D481" s="182" t="s">
        <v>134</v>
      </c>
      <c r="E481" s="37"/>
      <c r="F481" s="183" t="s">
        <v>816</v>
      </c>
      <c r="G481" s="37"/>
      <c r="H481" s="37"/>
      <c r="I481" s="184"/>
      <c r="J481" s="37"/>
      <c r="K481" s="37"/>
      <c r="L481" s="40"/>
      <c r="M481" s="185"/>
      <c r="N481" s="186"/>
      <c r="O481" s="65"/>
      <c r="P481" s="65"/>
      <c r="Q481" s="65"/>
      <c r="R481" s="65"/>
      <c r="S481" s="65"/>
      <c r="T481" s="66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T481" s="18" t="s">
        <v>134</v>
      </c>
      <c r="AU481" s="18" t="s">
        <v>82</v>
      </c>
    </row>
    <row r="482" spans="1:65" s="13" customFormat="1" ht="11.25">
      <c r="B482" s="187"/>
      <c r="C482" s="188"/>
      <c r="D482" s="189" t="s">
        <v>136</v>
      </c>
      <c r="E482" s="190" t="s">
        <v>19</v>
      </c>
      <c r="F482" s="191" t="s">
        <v>817</v>
      </c>
      <c r="G482" s="188"/>
      <c r="H482" s="192">
        <v>96</v>
      </c>
      <c r="I482" s="193"/>
      <c r="J482" s="188"/>
      <c r="K482" s="188"/>
      <c r="L482" s="194"/>
      <c r="M482" s="195"/>
      <c r="N482" s="196"/>
      <c r="O482" s="196"/>
      <c r="P482" s="196"/>
      <c r="Q482" s="196"/>
      <c r="R482" s="196"/>
      <c r="S482" s="196"/>
      <c r="T482" s="197"/>
      <c r="AT482" s="198" t="s">
        <v>136</v>
      </c>
      <c r="AU482" s="198" t="s">
        <v>82</v>
      </c>
      <c r="AV482" s="13" t="s">
        <v>82</v>
      </c>
      <c r="AW482" s="13" t="s">
        <v>35</v>
      </c>
      <c r="AX482" s="13" t="s">
        <v>75</v>
      </c>
      <c r="AY482" s="198" t="s">
        <v>125</v>
      </c>
    </row>
    <row r="483" spans="1:65" s="13" customFormat="1" ht="11.25">
      <c r="B483" s="187"/>
      <c r="C483" s="188"/>
      <c r="D483" s="189" t="s">
        <v>136</v>
      </c>
      <c r="E483" s="190" t="s">
        <v>19</v>
      </c>
      <c r="F483" s="191" t="s">
        <v>818</v>
      </c>
      <c r="G483" s="188"/>
      <c r="H483" s="192">
        <v>65.42</v>
      </c>
      <c r="I483" s="193"/>
      <c r="J483" s="188"/>
      <c r="K483" s="188"/>
      <c r="L483" s="194"/>
      <c r="M483" s="195"/>
      <c r="N483" s="196"/>
      <c r="O483" s="196"/>
      <c r="P483" s="196"/>
      <c r="Q483" s="196"/>
      <c r="R483" s="196"/>
      <c r="S483" s="196"/>
      <c r="T483" s="197"/>
      <c r="AT483" s="198" t="s">
        <v>136</v>
      </c>
      <c r="AU483" s="198" t="s">
        <v>82</v>
      </c>
      <c r="AV483" s="13" t="s">
        <v>82</v>
      </c>
      <c r="AW483" s="13" t="s">
        <v>35</v>
      </c>
      <c r="AX483" s="13" t="s">
        <v>75</v>
      </c>
      <c r="AY483" s="198" t="s">
        <v>125</v>
      </c>
    </row>
    <row r="484" spans="1:65" s="13" customFormat="1" ht="11.25">
      <c r="B484" s="187"/>
      <c r="C484" s="188"/>
      <c r="D484" s="189" t="s">
        <v>136</v>
      </c>
      <c r="E484" s="190" t="s">
        <v>19</v>
      </c>
      <c r="F484" s="191" t="s">
        <v>819</v>
      </c>
      <c r="G484" s="188"/>
      <c r="H484" s="192">
        <v>65.42</v>
      </c>
      <c r="I484" s="193"/>
      <c r="J484" s="188"/>
      <c r="K484" s="188"/>
      <c r="L484" s="194"/>
      <c r="M484" s="195"/>
      <c r="N484" s="196"/>
      <c r="O484" s="196"/>
      <c r="P484" s="196"/>
      <c r="Q484" s="196"/>
      <c r="R484" s="196"/>
      <c r="S484" s="196"/>
      <c r="T484" s="197"/>
      <c r="AT484" s="198" t="s">
        <v>136</v>
      </c>
      <c r="AU484" s="198" t="s">
        <v>82</v>
      </c>
      <c r="AV484" s="13" t="s">
        <v>82</v>
      </c>
      <c r="AW484" s="13" t="s">
        <v>35</v>
      </c>
      <c r="AX484" s="13" t="s">
        <v>75</v>
      </c>
      <c r="AY484" s="198" t="s">
        <v>125</v>
      </c>
    </row>
    <row r="485" spans="1:65" s="13" customFormat="1" ht="11.25">
      <c r="B485" s="187"/>
      <c r="C485" s="188"/>
      <c r="D485" s="189" t="s">
        <v>136</v>
      </c>
      <c r="E485" s="190" t="s">
        <v>19</v>
      </c>
      <c r="F485" s="191" t="s">
        <v>820</v>
      </c>
      <c r="G485" s="188"/>
      <c r="H485" s="192">
        <v>83.2</v>
      </c>
      <c r="I485" s="193"/>
      <c r="J485" s="188"/>
      <c r="K485" s="188"/>
      <c r="L485" s="194"/>
      <c r="M485" s="195"/>
      <c r="N485" s="196"/>
      <c r="O485" s="196"/>
      <c r="P485" s="196"/>
      <c r="Q485" s="196"/>
      <c r="R485" s="196"/>
      <c r="S485" s="196"/>
      <c r="T485" s="197"/>
      <c r="AT485" s="198" t="s">
        <v>136</v>
      </c>
      <c r="AU485" s="198" t="s">
        <v>82</v>
      </c>
      <c r="AV485" s="13" t="s">
        <v>82</v>
      </c>
      <c r="AW485" s="13" t="s">
        <v>35</v>
      </c>
      <c r="AX485" s="13" t="s">
        <v>75</v>
      </c>
      <c r="AY485" s="198" t="s">
        <v>125</v>
      </c>
    </row>
    <row r="486" spans="1:65" s="13" customFormat="1" ht="11.25">
      <c r="B486" s="187"/>
      <c r="C486" s="188"/>
      <c r="D486" s="189" t="s">
        <v>136</v>
      </c>
      <c r="E486" s="190" t="s">
        <v>19</v>
      </c>
      <c r="F486" s="191" t="s">
        <v>821</v>
      </c>
      <c r="G486" s="188"/>
      <c r="H486" s="192">
        <v>90</v>
      </c>
      <c r="I486" s="193"/>
      <c r="J486" s="188"/>
      <c r="K486" s="188"/>
      <c r="L486" s="194"/>
      <c r="M486" s="195"/>
      <c r="N486" s="196"/>
      <c r="O486" s="196"/>
      <c r="P486" s="196"/>
      <c r="Q486" s="196"/>
      <c r="R486" s="196"/>
      <c r="S486" s="196"/>
      <c r="T486" s="197"/>
      <c r="AT486" s="198" t="s">
        <v>136</v>
      </c>
      <c r="AU486" s="198" t="s">
        <v>82</v>
      </c>
      <c r="AV486" s="13" t="s">
        <v>82</v>
      </c>
      <c r="AW486" s="13" t="s">
        <v>35</v>
      </c>
      <c r="AX486" s="13" t="s">
        <v>75</v>
      </c>
      <c r="AY486" s="198" t="s">
        <v>125</v>
      </c>
    </row>
    <row r="487" spans="1:65" s="13" customFormat="1" ht="11.25">
      <c r="B487" s="187"/>
      <c r="C487" s="188"/>
      <c r="D487" s="189" t="s">
        <v>136</v>
      </c>
      <c r="E487" s="190" t="s">
        <v>19</v>
      </c>
      <c r="F487" s="191" t="s">
        <v>822</v>
      </c>
      <c r="G487" s="188"/>
      <c r="H487" s="192">
        <v>138.6</v>
      </c>
      <c r="I487" s="193"/>
      <c r="J487" s="188"/>
      <c r="K487" s="188"/>
      <c r="L487" s="194"/>
      <c r="M487" s="195"/>
      <c r="N487" s="196"/>
      <c r="O487" s="196"/>
      <c r="P487" s="196"/>
      <c r="Q487" s="196"/>
      <c r="R487" s="196"/>
      <c r="S487" s="196"/>
      <c r="T487" s="197"/>
      <c r="AT487" s="198" t="s">
        <v>136</v>
      </c>
      <c r="AU487" s="198" t="s">
        <v>82</v>
      </c>
      <c r="AV487" s="13" t="s">
        <v>82</v>
      </c>
      <c r="AW487" s="13" t="s">
        <v>35</v>
      </c>
      <c r="AX487" s="13" t="s">
        <v>75</v>
      </c>
      <c r="AY487" s="198" t="s">
        <v>125</v>
      </c>
    </row>
    <row r="488" spans="1:65" s="14" customFormat="1" ht="11.25">
      <c r="B488" s="199"/>
      <c r="C488" s="200"/>
      <c r="D488" s="189" t="s">
        <v>136</v>
      </c>
      <c r="E488" s="201" t="s">
        <v>19</v>
      </c>
      <c r="F488" s="202" t="s">
        <v>139</v>
      </c>
      <c r="G488" s="200"/>
      <c r="H488" s="203">
        <v>538.64</v>
      </c>
      <c r="I488" s="204"/>
      <c r="J488" s="200"/>
      <c r="K488" s="200"/>
      <c r="L488" s="205"/>
      <c r="M488" s="206"/>
      <c r="N488" s="207"/>
      <c r="O488" s="207"/>
      <c r="P488" s="207"/>
      <c r="Q488" s="207"/>
      <c r="R488" s="207"/>
      <c r="S488" s="207"/>
      <c r="T488" s="208"/>
      <c r="AT488" s="209" t="s">
        <v>136</v>
      </c>
      <c r="AU488" s="209" t="s">
        <v>82</v>
      </c>
      <c r="AV488" s="14" t="s">
        <v>132</v>
      </c>
      <c r="AW488" s="14" t="s">
        <v>35</v>
      </c>
      <c r="AX488" s="14" t="s">
        <v>80</v>
      </c>
      <c r="AY488" s="209" t="s">
        <v>125</v>
      </c>
    </row>
    <row r="489" spans="1:65" s="12" customFormat="1" ht="22.9" customHeight="1">
      <c r="B489" s="153"/>
      <c r="C489" s="154"/>
      <c r="D489" s="155" t="s">
        <v>74</v>
      </c>
      <c r="E489" s="167" t="s">
        <v>823</v>
      </c>
      <c r="F489" s="167" t="s">
        <v>824</v>
      </c>
      <c r="G489" s="154"/>
      <c r="H489" s="154"/>
      <c r="I489" s="157"/>
      <c r="J489" s="168">
        <f>BK489</f>
        <v>0</v>
      </c>
      <c r="K489" s="154"/>
      <c r="L489" s="159"/>
      <c r="M489" s="160"/>
      <c r="N489" s="161"/>
      <c r="O489" s="161"/>
      <c r="P489" s="162">
        <f>SUM(P490:P513)</f>
        <v>0</v>
      </c>
      <c r="Q489" s="161"/>
      <c r="R489" s="162">
        <f>SUM(R490:R513)</f>
        <v>0.18136199999999997</v>
      </c>
      <c r="S489" s="161"/>
      <c r="T489" s="163">
        <f>SUM(T490:T513)</f>
        <v>0.30139269999999996</v>
      </c>
      <c r="AR489" s="164" t="s">
        <v>82</v>
      </c>
      <c r="AT489" s="165" t="s">
        <v>74</v>
      </c>
      <c r="AU489" s="165" t="s">
        <v>80</v>
      </c>
      <c r="AY489" s="164" t="s">
        <v>125</v>
      </c>
      <c r="BK489" s="166">
        <f>SUM(BK490:BK513)</f>
        <v>0</v>
      </c>
    </row>
    <row r="490" spans="1:65" s="2" customFormat="1" ht="24.2" customHeight="1">
      <c r="A490" s="35"/>
      <c r="B490" s="36"/>
      <c r="C490" s="169" t="s">
        <v>825</v>
      </c>
      <c r="D490" s="169" t="s">
        <v>127</v>
      </c>
      <c r="E490" s="170" t="s">
        <v>826</v>
      </c>
      <c r="F490" s="171" t="s">
        <v>827</v>
      </c>
      <c r="G490" s="172" t="s">
        <v>147</v>
      </c>
      <c r="H490" s="173">
        <v>34.6</v>
      </c>
      <c r="I490" s="174"/>
      <c r="J490" s="175">
        <f>ROUND(I490*H490,2)</f>
        <v>0</v>
      </c>
      <c r="K490" s="171" t="s">
        <v>131</v>
      </c>
      <c r="L490" s="40"/>
      <c r="M490" s="176" t="s">
        <v>19</v>
      </c>
      <c r="N490" s="177" t="s">
        <v>46</v>
      </c>
      <c r="O490" s="65"/>
      <c r="P490" s="178">
        <f>O490*H490</f>
        <v>0</v>
      </c>
      <c r="Q490" s="178">
        <v>0</v>
      </c>
      <c r="R490" s="178">
        <f>Q490*H490</f>
        <v>0</v>
      </c>
      <c r="S490" s="178">
        <v>3.48E-3</v>
      </c>
      <c r="T490" s="179">
        <f>S490*H490</f>
        <v>0.120408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180" t="s">
        <v>227</v>
      </c>
      <c r="AT490" s="180" t="s">
        <v>127</v>
      </c>
      <c r="AU490" s="180" t="s">
        <v>82</v>
      </c>
      <c r="AY490" s="18" t="s">
        <v>125</v>
      </c>
      <c r="BE490" s="181">
        <f>IF(N490="základní",J490,0)</f>
        <v>0</v>
      </c>
      <c r="BF490" s="181">
        <f>IF(N490="snížená",J490,0)</f>
        <v>0</v>
      </c>
      <c r="BG490" s="181">
        <f>IF(N490="zákl. přenesená",J490,0)</f>
        <v>0</v>
      </c>
      <c r="BH490" s="181">
        <f>IF(N490="sníž. přenesená",J490,0)</f>
        <v>0</v>
      </c>
      <c r="BI490" s="181">
        <f>IF(N490="nulová",J490,0)</f>
        <v>0</v>
      </c>
      <c r="BJ490" s="18" t="s">
        <v>80</v>
      </c>
      <c r="BK490" s="181">
        <f>ROUND(I490*H490,2)</f>
        <v>0</v>
      </c>
      <c r="BL490" s="18" t="s">
        <v>227</v>
      </c>
      <c r="BM490" s="180" t="s">
        <v>828</v>
      </c>
    </row>
    <row r="491" spans="1:65" s="2" customFormat="1" ht="11.25">
      <c r="A491" s="35"/>
      <c r="B491" s="36"/>
      <c r="C491" s="37"/>
      <c r="D491" s="182" t="s">
        <v>134</v>
      </c>
      <c r="E491" s="37"/>
      <c r="F491" s="183" t="s">
        <v>829</v>
      </c>
      <c r="G491" s="37"/>
      <c r="H491" s="37"/>
      <c r="I491" s="184"/>
      <c r="J491" s="37"/>
      <c r="K491" s="37"/>
      <c r="L491" s="40"/>
      <c r="M491" s="185"/>
      <c r="N491" s="186"/>
      <c r="O491" s="65"/>
      <c r="P491" s="65"/>
      <c r="Q491" s="65"/>
      <c r="R491" s="65"/>
      <c r="S491" s="65"/>
      <c r="T491" s="66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T491" s="18" t="s">
        <v>134</v>
      </c>
      <c r="AU491" s="18" t="s">
        <v>82</v>
      </c>
    </row>
    <row r="492" spans="1:65" s="13" customFormat="1" ht="11.25">
      <c r="B492" s="187"/>
      <c r="C492" s="188"/>
      <c r="D492" s="189" t="s">
        <v>136</v>
      </c>
      <c r="E492" s="190" t="s">
        <v>19</v>
      </c>
      <c r="F492" s="191" t="s">
        <v>830</v>
      </c>
      <c r="G492" s="188"/>
      <c r="H492" s="192">
        <v>34.6</v>
      </c>
      <c r="I492" s="193"/>
      <c r="J492" s="188"/>
      <c r="K492" s="188"/>
      <c r="L492" s="194"/>
      <c r="M492" s="195"/>
      <c r="N492" s="196"/>
      <c r="O492" s="196"/>
      <c r="P492" s="196"/>
      <c r="Q492" s="196"/>
      <c r="R492" s="196"/>
      <c r="S492" s="196"/>
      <c r="T492" s="197"/>
      <c r="AT492" s="198" t="s">
        <v>136</v>
      </c>
      <c r="AU492" s="198" t="s">
        <v>82</v>
      </c>
      <c r="AV492" s="13" t="s">
        <v>82</v>
      </c>
      <c r="AW492" s="13" t="s">
        <v>35</v>
      </c>
      <c r="AX492" s="13" t="s">
        <v>80</v>
      </c>
      <c r="AY492" s="198" t="s">
        <v>125</v>
      </c>
    </row>
    <row r="493" spans="1:65" s="2" customFormat="1" ht="21.75" customHeight="1">
      <c r="A493" s="35"/>
      <c r="B493" s="36"/>
      <c r="C493" s="169" t="s">
        <v>831</v>
      </c>
      <c r="D493" s="169" t="s">
        <v>127</v>
      </c>
      <c r="E493" s="170" t="s">
        <v>832</v>
      </c>
      <c r="F493" s="171" t="s">
        <v>833</v>
      </c>
      <c r="G493" s="172" t="s">
        <v>147</v>
      </c>
      <c r="H493" s="173">
        <v>81.430999999999997</v>
      </c>
      <c r="I493" s="174"/>
      <c r="J493" s="175">
        <f>ROUND(I493*H493,2)</f>
        <v>0</v>
      </c>
      <c r="K493" s="171" t="s">
        <v>131</v>
      </c>
      <c r="L493" s="40"/>
      <c r="M493" s="176" t="s">
        <v>19</v>
      </c>
      <c r="N493" s="177" t="s">
        <v>46</v>
      </c>
      <c r="O493" s="65"/>
      <c r="P493" s="178">
        <f>O493*H493</f>
        <v>0</v>
      </c>
      <c r="Q493" s="178">
        <v>0</v>
      </c>
      <c r="R493" s="178">
        <f>Q493*H493</f>
        <v>0</v>
      </c>
      <c r="S493" s="178">
        <v>1.6999999999999999E-3</v>
      </c>
      <c r="T493" s="179">
        <f>S493*H493</f>
        <v>0.13843269999999999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180" t="s">
        <v>227</v>
      </c>
      <c r="AT493" s="180" t="s">
        <v>127</v>
      </c>
      <c r="AU493" s="180" t="s">
        <v>82</v>
      </c>
      <c r="AY493" s="18" t="s">
        <v>125</v>
      </c>
      <c r="BE493" s="181">
        <f>IF(N493="základní",J493,0)</f>
        <v>0</v>
      </c>
      <c r="BF493" s="181">
        <f>IF(N493="snížená",J493,0)</f>
        <v>0</v>
      </c>
      <c r="BG493" s="181">
        <f>IF(N493="zákl. přenesená",J493,0)</f>
        <v>0</v>
      </c>
      <c r="BH493" s="181">
        <f>IF(N493="sníž. přenesená",J493,0)</f>
        <v>0</v>
      </c>
      <c r="BI493" s="181">
        <f>IF(N493="nulová",J493,0)</f>
        <v>0</v>
      </c>
      <c r="BJ493" s="18" t="s">
        <v>80</v>
      </c>
      <c r="BK493" s="181">
        <f>ROUND(I493*H493,2)</f>
        <v>0</v>
      </c>
      <c r="BL493" s="18" t="s">
        <v>227</v>
      </c>
      <c r="BM493" s="180" t="s">
        <v>834</v>
      </c>
    </row>
    <row r="494" spans="1:65" s="2" customFormat="1" ht="11.25">
      <c r="A494" s="35"/>
      <c r="B494" s="36"/>
      <c r="C494" s="37"/>
      <c r="D494" s="182" t="s">
        <v>134</v>
      </c>
      <c r="E494" s="37"/>
      <c r="F494" s="183" t="s">
        <v>835</v>
      </c>
      <c r="G494" s="37"/>
      <c r="H494" s="37"/>
      <c r="I494" s="184"/>
      <c r="J494" s="37"/>
      <c r="K494" s="37"/>
      <c r="L494" s="40"/>
      <c r="M494" s="185"/>
      <c r="N494" s="186"/>
      <c r="O494" s="65"/>
      <c r="P494" s="65"/>
      <c r="Q494" s="65"/>
      <c r="R494" s="65"/>
      <c r="S494" s="65"/>
      <c r="T494" s="66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T494" s="18" t="s">
        <v>134</v>
      </c>
      <c r="AU494" s="18" t="s">
        <v>82</v>
      </c>
    </row>
    <row r="495" spans="1:65" s="13" customFormat="1" ht="11.25">
      <c r="B495" s="187"/>
      <c r="C495" s="188"/>
      <c r="D495" s="189" t="s">
        <v>136</v>
      </c>
      <c r="E495" s="190" t="s">
        <v>19</v>
      </c>
      <c r="F495" s="191" t="s">
        <v>836</v>
      </c>
      <c r="G495" s="188"/>
      <c r="H495" s="192">
        <v>69.2</v>
      </c>
      <c r="I495" s="193"/>
      <c r="J495" s="188"/>
      <c r="K495" s="188"/>
      <c r="L495" s="194"/>
      <c r="M495" s="195"/>
      <c r="N495" s="196"/>
      <c r="O495" s="196"/>
      <c r="P495" s="196"/>
      <c r="Q495" s="196"/>
      <c r="R495" s="196"/>
      <c r="S495" s="196"/>
      <c r="T495" s="197"/>
      <c r="AT495" s="198" t="s">
        <v>136</v>
      </c>
      <c r="AU495" s="198" t="s">
        <v>82</v>
      </c>
      <c r="AV495" s="13" t="s">
        <v>82</v>
      </c>
      <c r="AW495" s="13" t="s">
        <v>35</v>
      </c>
      <c r="AX495" s="13" t="s">
        <v>75</v>
      </c>
      <c r="AY495" s="198" t="s">
        <v>125</v>
      </c>
    </row>
    <row r="496" spans="1:65" s="13" customFormat="1" ht="11.25">
      <c r="B496" s="187"/>
      <c r="C496" s="188"/>
      <c r="D496" s="189" t="s">
        <v>136</v>
      </c>
      <c r="E496" s="190" t="s">
        <v>19</v>
      </c>
      <c r="F496" s="191" t="s">
        <v>837</v>
      </c>
      <c r="G496" s="188"/>
      <c r="H496" s="192">
        <v>12.231</v>
      </c>
      <c r="I496" s="193"/>
      <c r="J496" s="188"/>
      <c r="K496" s="188"/>
      <c r="L496" s="194"/>
      <c r="M496" s="195"/>
      <c r="N496" s="196"/>
      <c r="O496" s="196"/>
      <c r="P496" s="196"/>
      <c r="Q496" s="196"/>
      <c r="R496" s="196"/>
      <c r="S496" s="196"/>
      <c r="T496" s="197"/>
      <c r="AT496" s="198" t="s">
        <v>136</v>
      </c>
      <c r="AU496" s="198" t="s">
        <v>82</v>
      </c>
      <c r="AV496" s="13" t="s">
        <v>82</v>
      </c>
      <c r="AW496" s="13" t="s">
        <v>35</v>
      </c>
      <c r="AX496" s="13" t="s">
        <v>75</v>
      </c>
      <c r="AY496" s="198" t="s">
        <v>125</v>
      </c>
    </row>
    <row r="497" spans="1:65" s="14" customFormat="1" ht="11.25">
      <c r="B497" s="199"/>
      <c r="C497" s="200"/>
      <c r="D497" s="189" t="s">
        <v>136</v>
      </c>
      <c r="E497" s="201" t="s">
        <v>19</v>
      </c>
      <c r="F497" s="202" t="s">
        <v>139</v>
      </c>
      <c r="G497" s="200"/>
      <c r="H497" s="203">
        <v>81.430999999999997</v>
      </c>
      <c r="I497" s="204"/>
      <c r="J497" s="200"/>
      <c r="K497" s="200"/>
      <c r="L497" s="205"/>
      <c r="M497" s="206"/>
      <c r="N497" s="207"/>
      <c r="O497" s="207"/>
      <c r="P497" s="207"/>
      <c r="Q497" s="207"/>
      <c r="R497" s="207"/>
      <c r="S497" s="207"/>
      <c r="T497" s="208"/>
      <c r="AT497" s="209" t="s">
        <v>136</v>
      </c>
      <c r="AU497" s="209" t="s">
        <v>82</v>
      </c>
      <c r="AV497" s="14" t="s">
        <v>132</v>
      </c>
      <c r="AW497" s="14" t="s">
        <v>35</v>
      </c>
      <c r="AX497" s="14" t="s">
        <v>80</v>
      </c>
      <c r="AY497" s="209" t="s">
        <v>125</v>
      </c>
    </row>
    <row r="498" spans="1:65" s="2" customFormat="1" ht="16.5" customHeight="1">
      <c r="A498" s="35"/>
      <c r="B498" s="36"/>
      <c r="C498" s="169" t="s">
        <v>838</v>
      </c>
      <c r="D498" s="169" t="s">
        <v>127</v>
      </c>
      <c r="E498" s="170" t="s">
        <v>839</v>
      </c>
      <c r="F498" s="171" t="s">
        <v>840</v>
      </c>
      <c r="G498" s="172" t="s">
        <v>147</v>
      </c>
      <c r="H498" s="173">
        <v>10.8</v>
      </c>
      <c r="I498" s="174"/>
      <c r="J498" s="175">
        <f>ROUND(I498*H498,2)</f>
        <v>0</v>
      </c>
      <c r="K498" s="171" t="s">
        <v>131</v>
      </c>
      <c r="L498" s="40"/>
      <c r="M498" s="176" t="s">
        <v>19</v>
      </c>
      <c r="N498" s="177" t="s">
        <v>46</v>
      </c>
      <c r="O498" s="65"/>
      <c r="P498" s="178">
        <f>O498*H498</f>
        <v>0</v>
      </c>
      <c r="Q498" s="178">
        <v>0</v>
      </c>
      <c r="R498" s="178">
        <f>Q498*H498</f>
        <v>0</v>
      </c>
      <c r="S498" s="178">
        <v>3.9399999999999999E-3</v>
      </c>
      <c r="T498" s="179">
        <f>S498*H498</f>
        <v>4.2552E-2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80" t="s">
        <v>227</v>
      </c>
      <c r="AT498" s="180" t="s">
        <v>127</v>
      </c>
      <c r="AU498" s="180" t="s">
        <v>82</v>
      </c>
      <c r="AY498" s="18" t="s">
        <v>125</v>
      </c>
      <c r="BE498" s="181">
        <f>IF(N498="základní",J498,0)</f>
        <v>0</v>
      </c>
      <c r="BF498" s="181">
        <f>IF(N498="snížená",J498,0)</f>
        <v>0</v>
      </c>
      <c r="BG498" s="181">
        <f>IF(N498="zákl. přenesená",J498,0)</f>
        <v>0</v>
      </c>
      <c r="BH498" s="181">
        <f>IF(N498="sníž. přenesená",J498,0)</f>
        <v>0</v>
      </c>
      <c r="BI498" s="181">
        <f>IF(N498="nulová",J498,0)</f>
        <v>0</v>
      </c>
      <c r="BJ498" s="18" t="s">
        <v>80</v>
      </c>
      <c r="BK498" s="181">
        <f>ROUND(I498*H498,2)</f>
        <v>0</v>
      </c>
      <c r="BL498" s="18" t="s">
        <v>227</v>
      </c>
      <c r="BM498" s="180" t="s">
        <v>841</v>
      </c>
    </row>
    <row r="499" spans="1:65" s="2" customFormat="1" ht="11.25">
      <c r="A499" s="35"/>
      <c r="B499" s="36"/>
      <c r="C499" s="37"/>
      <c r="D499" s="182" t="s">
        <v>134</v>
      </c>
      <c r="E499" s="37"/>
      <c r="F499" s="183" t="s">
        <v>842</v>
      </c>
      <c r="G499" s="37"/>
      <c r="H499" s="37"/>
      <c r="I499" s="184"/>
      <c r="J499" s="37"/>
      <c r="K499" s="37"/>
      <c r="L499" s="40"/>
      <c r="M499" s="185"/>
      <c r="N499" s="186"/>
      <c r="O499" s="65"/>
      <c r="P499" s="65"/>
      <c r="Q499" s="65"/>
      <c r="R499" s="65"/>
      <c r="S499" s="65"/>
      <c r="T499" s="66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T499" s="18" t="s">
        <v>134</v>
      </c>
      <c r="AU499" s="18" t="s">
        <v>82</v>
      </c>
    </row>
    <row r="500" spans="1:65" s="13" customFormat="1" ht="11.25">
      <c r="B500" s="187"/>
      <c r="C500" s="188"/>
      <c r="D500" s="189" t="s">
        <v>136</v>
      </c>
      <c r="E500" s="190" t="s">
        <v>19</v>
      </c>
      <c r="F500" s="191" t="s">
        <v>843</v>
      </c>
      <c r="G500" s="188"/>
      <c r="H500" s="192">
        <v>10.8</v>
      </c>
      <c r="I500" s="193"/>
      <c r="J500" s="188"/>
      <c r="K500" s="188"/>
      <c r="L500" s="194"/>
      <c r="M500" s="195"/>
      <c r="N500" s="196"/>
      <c r="O500" s="196"/>
      <c r="P500" s="196"/>
      <c r="Q500" s="196"/>
      <c r="R500" s="196"/>
      <c r="S500" s="196"/>
      <c r="T500" s="197"/>
      <c r="AT500" s="198" t="s">
        <v>136</v>
      </c>
      <c r="AU500" s="198" t="s">
        <v>82</v>
      </c>
      <c r="AV500" s="13" t="s">
        <v>82</v>
      </c>
      <c r="AW500" s="13" t="s">
        <v>35</v>
      </c>
      <c r="AX500" s="13" t="s">
        <v>80</v>
      </c>
      <c r="AY500" s="198" t="s">
        <v>125</v>
      </c>
    </row>
    <row r="501" spans="1:65" s="2" customFormat="1" ht="37.9" customHeight="1">
      <c r="A501" s="35"/>
      <c r="B501" s="36"/>
      <c r="C501" s="169" t="s">
        <v>844</v>
      </c>
      <c r="D501" s="169" t="s">
        <v>127</v>
      </c>
      <c r="E501" s="170" t="s">
        <v>845</v>
      </c>
      <c r="F501" s="171" t="s">
        <v>846</v>
      </c>
      <c r="G501" s="172" t="s">
        <v>147</v>
      </c>
      <c r="H501" s="173">
        <v>17.5</v>
      </c>
      <c r="I501" s="174"/>
      <c r="J501" s="175">
        <f>ROUND(I501*H501,2)</f>
        <v>0</v>
      </c>
      <c r="K501" s="171" t="s">
        <v>131</v>
      </c>
      <c r="L501" s="40"/>
      <c r="M501" s="176" t="s">
        <v>19</v>
      </c>
      <c r="N501" s="177" t="s">
        <v>46</v>
      </c>
      <c r="O501" s="65"/>
      <c r="P501" s="178">
        <f>O501*H501</f>
        <v>0</v>
      </c>
      <c r="Q501" s="178">
        <v>2.2200000000000002E-3</v>
      </c>
      <c r="R501" s="178">
        <f>Q501*H501</f>
        <v>3.8850000000000003E-2</v>
      </c>
      <c r="S501" s="178">
        <v>0</v>
      </c>
      <c r="T501" s="179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180" t="s">
        <v>227</v>
      </c>
      <c r="AT501" s="180" t="s">
        <v>127</v>
      </c>
      <c r="AU501" s="180" t="s">
        <v>82</v>
      </c>
      <c r="AY501" s="18" t="s">
        <v>125</v>
      </c>
      <c r="BE501" s="181">
        <f>IF(N501="základní",J501,0)</f>
        <v>0</v>
      </c>
      <c r="BF501" s="181">
        <f>IF(N501="snížená",J501,0)</f>
        <v>0</v>
      </c>
      <c r="BG501" s="181">
        <f>IF(N501="zákl. přenesená",J501,0)</f>
        <v>0</v>
      </c>
      <c r="BH501" s="181">
        <f>IF(N501="sníž. přenesená",J501,0)</f>
        <v>0</v>
      </c>
      <c r="BI501" s="181">
        <f>IF(N501="nulová",J501,0)</f>
        <v>0</v>
      </c>
      <c r="BJ501" s="18" t="s">
        <v>80</v>
      </c>
      <c r="BK501" s="181">
        <f>ROUND(I501*H501,2)</f>
        <v>0</v>
      </c>
      <c r="BL501" s="18" t="s">
        <v>227</v>
      </c>
      <c r="BM501" s="180" t="s">
        <v>847</v>
      </c>
    </row>
    <row r="502" spans="1:65" s="2" customFormat="1" ht="11.25">
      <c r="A502" s="35"/>
      <c r="B502" s="36"/>
      <c r="C502" s="37"/>
      <c r="D502" s="182" t="s">
        <v>134</v>
      </c>
      <c r="E502" s="37"/>
      <c r="F502" s="183" t="s">
        <v>848</v>
      </c>
      <c r="G502" s="37"/>
      <c r="H502" s="37"/>
      <c r="I502" s="184"/>
      <c r="J502" s="37"/>
      <c r="K502" s="37"/>
      <c r="L502" s="40"/>
      <c r="M502" s="185"/>
      <c r="N502" s="186"/>
      <c r="O502" s="65"/>
      <c r="P502" s="65"/>
      <c r="Q502" s="65"/>
      <c r="R502" s="65"/>
      <c r="S502" s="65"/>
      <c r="T502" s="66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T502" s="18" t="s">
        <v>134</v>
      </c>
      <c r="AU502" s="18" t="s">
        <v>82</v>
      </c>
    </row>
    <row r="503" spans="1:65" s="13" customFormat="1" ht="11.25">
      <c r="B503" s="187"/>
      <c r="C503" s="188"/>
      <c r="D503" s="189" t="s">
        <v>136</v>
      </c>
      <c r="E503" s="190" t="s">
        <v>19</v>
      </c>
      <c r="F503" s="191" t="s">
        <v>849</v>
      </c>
      <c r="G503" s="188"/>
      <c r="H503" s="192">
        <v>17.5</v>
      </c>
      <c r="I503" s="193"/>
      <c r="J503" s="188"/>
      <c r="K503" s="188"/>
      <c r="L503" s="194"/>
      <c r="M503" s="195"/>
      <c r="N503" s="196"/>
      <c r="O503" s="196"/>
      <c r="P503" s="196"/>
      <c r="Q503" s="196"/>
      <c r="R503" s="196"/>
      <c r="S503" s="196"/>
      <c r="T503" s="197"/>
      <c r="AT503" s="198" t="s">
        <v>136</v>
      </c>
      <c r="AU503" s="198" t="s">
        <v>82</v>
      </c>
      <c r="AV503" s="13" t="s">
        <v>82</v>
      </c>
      <c r="AW503" s="13" t="s">
        <v>35</v>
      </c>
      <c r="AX503" s="13" t="s">
        <v>80</v>
      </c>
      <c r="AY503" s="198" t="s">
        <v>125</v>
      </c>
    </row>
    <row r="504" spans="1:65" s="2" customFormat="1" ht="37.9" customHeight="1">
      <c r="A504" s="35"/>
      <c r="B504" s="36"/>
      <c r="C504" s="169" t="s">
        <v>850</v>
      </c>
      <c r="D504" s="169" t="s">
        <v>127</v>
      </c>
      <c r="E504" s="170" t="s">
        <v>851</v>
      </c>
      <c r="F504" s="171" t="s">
        <v>852</v>
      </c>
      <c r="G504" s="172" t="s">
        <v>147</v>
      </c>
      <c r="H504" s="173">
        <v>11.5</v>
      </c>
      <c r="I504" s="174"/>
      <c r="J504" s="175">
        <f>ROUND(I504*H504,2)</f>
        <v>0</v>
      </c>
      <c r="K504" s="171" t="s">
        <v>19</v>
      </c>
      <c r="L504" s="40"/>
      <c r="M504" s="176" t="s">
        <v>19</v>
      </c>
      <c r="N504" s="177" t="s">
        <v>46</v>
      </c>
      <c r="O504" s="65"/>
      <c r="P504" s="178">
        <f>O504*H504</f>
        <v>0</v>
      </c>
      <c r="Q504" s="178">
        <v>2.9099999999999998E-3</v>
      </c>
      <c r="R504" s="178">
        <f>Q504*H504</f>
        <v>3.3464999999999995E-2</v>
      </c>
      <c r="S504" s="178">
        <v>0</v>
      </c>
      <c r="T504" s="179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180" t="s">
        <v>227</v>
      </c>
      <c r="AT504" s="180" t="s">
        <v>127</v>
      </c>
      <c r="AU504" s="180" t="s">
        <v>82</v>
      </c>
      <c r="AY504" s="18" t="s">
        <v>125</v>
      </c>
      <c r="BE504" s="181">
        <f>IF(N504="základní",J504,0)</f>
        <v>0</v>
      </c>
      <c r="BF504" s="181">
        <f>IF(N504="snížená",J504,0)</f>
        <v>0</v>
      </c>
      <c r="BG504" s="181">
        <f>IF(N504="zákl. přenesená",J504,0)</f>
        <v>0</v>
      </c>
      <c r="BH504" s="181">
        <f>IF(N504="sníž. přenesená",J504,0)</f>
        <v>0</v>
      </c>
      <c r="BI504" s="181">
        <f>IF(N504="nulová",J504,0)</f>
        <v>0</v>
      </c>
      <c r="BJ504" s="18" t="s">
        <v>80</v>
      </c>
      <c r="BK504" s="181">
        <f>ROUND(I504*H504,2)</f>
        <v>0</v>
      </c>
      <c r="BL504" s="18" t="s">
        <v>227</v>
      </c>
      <c r="BM504" s="180" t="s">
        <v>853</v>
      </c>
    </row>
    <row r="505" spans="1:65" s="13" customFormat="1" ht="11.25">
      <c r="B505" s="187"/>
      <c r="C505" s="188"/>
      <c r="D505" s="189" t="s">
        <v>136</v>
      </c>
      <c r="E505" s="190" t="s">
        <v>19</v>
      </c>
      <c r="F505" s="191" t="s">
        <v>854</v>
      </c>
      <c r="G505" s="188"/>
      <c r="H505" s="192">
        <v>11.5</v>
      </c>
      <c r="I505" s="193"/>
      <c r="J505" s="188"/>
      <c r="K505" s="188"/>
      <c r="L505" s="194"/>
      <c r="M505" s="195"/>
      <c r="N505" s="196"/>
      <c r="O505" s="196"/>
      <c r="P505" s="196"/>
      <c r="Q505" s="196"/>
      <c r="R505" s="196"/>
      <c r="S505" s="196"/>
      <c r="T505" s="197"/>
      <c r="AT505" s="198" t="s">
        <v>136</v>
      </c>
      <c r="AU505" s="198" t="s">
        <v>82</v>
      </c>
      <c r="AV505" s="13" t="s">
        <v>82</v>
      </c>
      <c r="AW505" s="13" t="s">
        <v>35</v>
      </c>
      <c r="AX505" s="13" t="s">
        <v>80</v>
      </c>
      <c r="AY505" s="198" t="s">
        <v>125</v>
      </c>
    </row>
    <row r="506" spans="1:65" s="2" customFormat="1" ht="37.9" customHeight="1">
      <c r="A506" s="35"/>
      <c r="B506" s="36"/>
      <c r="C506" s="169" t="s">
        <v>855</v>
      </c>
      <c r="D506" s="169" t="s">
        <v>127</v>
      </c>
      <c r="E506" s="170" t="s">
        <v>856</v>
      </c>
      <c r="F506" s="171" t="s">
        <v>857</v>
      </c>
      <c r="G506" s="172" t="s">
        <v>147</v>
      </c>
      <c r="H506" s="173">
        <v>18</v>
      </c>
      <c r="I506" s="174"/>
      <c r="J506" s="175">
        <f>ROUND(I506*H506,2)</f>
        <v>0</v>
      </c>
      <c r="K506" s="171" t="s">
        <v>19</v>
      </c>
      <c r="L506" s="40"/>
      <c r="M506" s="176" t="s">
        <v>19</v>
      </c>
      <c r="N506" s="177" t="s">
        <v>46</v>
      </c>
      <c r="O506" s="65"/>
      <c r="P506" s="178">
        <f>O506*H506</f>
        <v>0</v>
      </c>
      <c r="Q506" s="178">
        <v>3.5100000000000001E-3</v>
      </c>
      <c r="R506" s="178">
        <f>Q506*H506</f>
        <v>6.318E-2</v>
      </c>
      <c r="S506" s="178">
        <v>0</v>
      </c>
      <c r="T506" s="179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80" t="s">
        <v>227</v>
      </c>
      <c r="AT506" s="180" t="s">
        <v>127</v>
      </c>
      <c r="AU506" s="180" t="s">
        <v>82</v>
      </c>
      <c r="AY506" s="18" t="s">
        <v>125</v>
      </c>
      <c r="BE506" s="181">
        <f>IF(N506="základní",J506,0)</f>
        <v>0</v>
      </c>
      <c r="BF506" s="181">
        <f>IF(N506="snížená",J506,0)</f>
        <v>0</v>
      </c>
      <c r="BG506" s="181">
        <f>IF(N506="zákl. přenesená",J506,0)</f>
        <v>0</v>
      </c>
      <c r="BH506" s="181">
        <f>IF(N506="sníž. přenesená",J506,0)</f>
        <v>0</v>
      </c>
      <c r="BI506" s="181">
        <f>IF(N506="nulová",J506,0)</f>
        <v>0</v>
      </c>
      <c r="BJ506" s="18" t="s">
        <v>80</v>
      </c>
      <c r="BK506" s="181">
        <f>ROUND(I506*H506,2)</f>
        <v>0</v>
      </c>
      <c r="BL506" s="18" t="s">
        <v>227</v>
      </c>
      <c r="BM506" s="180" t="s">
        <v>858</v>
      </c>
    </row>
    <row r="507" spans="1:65" s="13" customFormat="1" ht="11.25">
      <c r="B507" s="187"/>
      <c r="C507" s="188"/>
      <c r="D507" s="189" t="s">
        <v>136</v>
      </c>
      <c r="E507" s="190" t="s">
        <v>19</v>
      </c>
      <c r="F507" s="191" t="s">
        <v>859</v>
      </c>
      <c r="G507" s="188"/>
      <c r="H507" s="192">
        <v>18</v>
      </c>
      <c r="I507" s="193"/>
      <c r="J507" s="188"/>
      <c r="K507" s="188"/>
      <c r="L507" s="194"/>
      <c r="M507" s="195"/>
      <c r="N507" s="196"/>
      <c r="O507" s="196"/>
      <c r="P507" s="196"/>
      <c r="Q507" s="196"/>
      <c r="R507" s="196"/>
      <c r="S507" s="196"/>
      <c r="T507" s="197"/>
      <c r="AT507" s="198" t="s">
        <v>136</v>
      </c>
      <c r="AU507" s="198" t="s">
        <v>82</v>
      </c>
      <c r="AV507" s="13" t="s">
        <v>82</v>
      </c>
      <c r="AW507" s="13" t="s">
        <v>35</v>
      </c>
      <c r="AX507" s="13" t="s">
        <v>80</v>
      </c>
      <c r="AY507" s="198" t="s">
        <v>125</v>
      </c>
    </row>
    <row r="508" spans="1:65" s="2" customFormat="1" ht="24.2" customHeight="1">
      <c r="A508" s="35"/>
      <c r="B508" s="36"/>
      <c r="C508" s="169" t="s">
        <v>860</v>
      </c>
      <c r="D508" s="169" t="s">
        <v>127</v>
      </c>
      <c r="E508" s="170" t="s">
        <v>861</v>
      </c>
      <c r="F508" s="171" t="s">
        <v>862</v>
      </c>
      <c r="G508" s="172" t="s">
        <v>147</v>
      </c>
      <c r="H508" s="173">
        <v>13.5</v>
      </c>
      <c r="I508" s="174"/>
      <c r="J508" s="175">
        <f>ROUND(I508*H508,2)</f>
        <v>0</v>
      </c>
      <c r="K508" s="171" t="s">
        <v>19</v>
      </c>
      <c r="L508" s="40"/>
      <c r="M508" s="176" t="s">
        <v>19</v>
      </c>
      <c r="N508" s="177" t="s">
        <v>46</v>
      </c>
      <c r="O508" s="65"/>
      <c r="P508" s="178">
        <f>O508*H508</f>
        <v>0</v>
      </c>
      <c r="Q508" s="178">
        <v>2.0699999999999998E-3</v>
      </c>
      <c r="R508" s="178">
        <f>Q508*H508</f>
        <v>2.7944999999999998E-2</v>
      </c>
      <c r="S508" s="178">
        <v>0</v>
      </c>
      <c r="T508" s="179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180" t="s">
        <v>227</v>
      </c>
      <c r="AT508" s="180" t="s">
        <v>127</v>
      </c>
      <c r="AU508" s="180" t="s">
        <v>82</v>
      </c>
      <c r="AY508" s="18" t="s">
        <v>125</v>
      </c>
      <c r="BE508" s="181">
        <f>IF(N508="základní",J508,0)</f>
        <v>0</v>
      </c>
      <c r="BF508" s="181">
        <f>IF(N508="snížená",J508,0)</f>
        <v>0</v>
      </c>
      <c r="BG508" s="181">
        <f>IF(N508="zákl. přenesená",J508,0)</f>
        <v>0</v>
      </c>
      <c r="BH508" s="181">
        <f>IF(N508="sníž. přenesená",J508,0)</f>
        <v>0</v>
      </c>
      <c r="BI508" s="181">
        <f>IF(N508="nulová",J508,0)</f>
        <v>0</v>
      </c>
      <c r="BJ508" s="18" t="s">
        <v>80</v>
      </c>
      <c r="BK508" s="181">
        <f>ROUND(I508*H508,2)</f>
        <v>0</v>
      </c>
      <c r="BL508" s="18" t="s">
        <v>227</v>
      </c>
      <c r="BM508" s="180" t="s">
        <v>863</v>
      </c>
    </row>
    <row r="509" spans="1:65" s="13" customFormat="1" ht="11.25">
      <c r="B509" s="187"/>
      <c r="C509" s="188"/>
      <c r="D509" s="189" t="s">
        <v>136</v>
      </c>
      <c r="E509" s="190" t="s">
        <v>19</v>
      </c>
      <c r="F509" s="191" t="s">
        <v>864</v>
      </c>
      <c r="G509" s="188"/>
      <c r="H509" s="192">
        <v>13.5</v>
      </c>
      <c r="I509" s="193"/>
      <c r="J509" s="188"/>
      <c r="K509" s="188"/>
      <c r="L509" s="194"/>
      <c r="M509" s="195"/>
      <c r="N509" s="196"/>
      <c r="O509" s="196"/>
      <c r="P509" s="196"/>
      <c r="Q509" s="196"/>
      <c r="R509" s="196"/>
      <c r="S509" s="196"/>
      <c r="T509" s="197"/>
      <c r="AT509" s="198" t="s">
        <v>136</v>
      </c>
      <c r="AU509" s="198" t="s">
        <v>82</v>
      </c>
      <c r="AV509" s="13" t="s">
        <v>82</v>
      </c>
      <c r="AW509" s="13" t="s">
        <v>35</v>
      </c>
      <c r="AX509" s="13" t="s">
        <v>80</v>
      </c>
      <c r="AY509" s="198" t="s">
        <v>125</v>
      </c>
    </row>
    <row r="510" spans="1:65" s="2" customFormat="1" ht="33" customHeight="1">
      <c r="A510" s="35"/>
      <c r="B510" s="36"/>
      <c r="C510" s="169" t="s">
        <v>865</v>
      </c>
      <c r="D510" s="169" t="s">
        <v>127</v>
      </c>
      <c r="E510" s="170" t="s">
        <v>866</v>
      </c>
      <c r="F510" s="171" t="s">
        <v>867</v>
      </c>
      <c r="G510" s="172" t="s">
        <v>147</v>
      </c>
      <c r="H510" s="173">
        <v>8.6999999999999993</v>
      </c>
      <c r="I510" s="174"/>
      <c r="J510" s="175">
        <f>ROUND(I510*H510,2)</f>
        <v>0</v>
      </c>
      <c r="K510" s="171" t="s">
        <v>19</v>
      </c>
      <c r="L510" s="40"/>
      <c r="M510" s="176" t="s">
        <v>19</v>
      </c>
      <c r="N510" s="177" t="s">
        <v>46</v>
      </c>
      <c r="O510" s="65"/>
      <c r="P510" s="178">
        <f>O510*H510</f>
        <v>0</v>
      </c>
      <c r="Q510" s="178">
        <v>2.0600000000000002E-3</v>
      </c>
      <c r="R510" s="178">
        <f>Q510*H510</f>
        <v>1.7922E-2</v>
      </c>
      <c r="S510" s="178">
        <v>0</v>
      </c>
      <c r="T510" s="179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180" t="s">
        <v>227</v>
      </c>
      <c r="AT510" s="180" t="s">
        <v>127</v>
      </c>
      <c r="AU510" s="180" t="s">
        <v>82</v>
      </c>
      <c r="AY510" s="18" t="s">
        <v>125</v>
      </c>
      <c r="BE510" s="181">
        <f>IF(N510="základní",J510,0)</f>
        <v>0</v>
      </c>
      <c r="BF510" s="181">
        <f>IF(N510="snížená",J510,0)</f>
        <v>0</v>
      </c>
      <c r="BG510" s="181">
        <f>IF(N510="zákl. přenesená",J510,0)</f>
        <v>0</v>
      </c>
      <c r="BH510" s="181">
        <f>IF(N510="sníž. přenesená",J510,0)</f>
        <v>0</v>
      </c>
      <c r="BI510" s="181">
        <f>IF(N510="nulová",J510,0)</f>
        <v>0</v>
      </c>
      <c r="BJ510" s="18" t="s">
        <v>80</v>
      </c>
      <c r="BK510" s="181">
        <f>ROUND(I510*H510,2)</f>
        <v>0</v>
      </c>
      <c r="BL510" s="18" t="s">
        <v>227</v>
      </c>
      <c r="BM510" s="180" t="s">
        <v>868</v>
      </c>
    </row>
    <row r="511" spans="1:65" s="13" customFormat="1" ht="11.25">
      <c r="B511" s="187"/>
      <c r="C511" s="188"/>
      <c r="D511" s="189" t="s">
        <v>136</v>
      </c>
      <c r="E511" s="190" t="s">
        <v>19</v>
      </c>
      <c r="F511" s="191" t="s">
        <v>869</v>
      </c>
      <c r="G511" s="188"/>
      <c r="H511" s="192">
        <v>8.6999999999999993</v>
      </c>
      <c r="I511" s="193"/>
      <c r="J511" s="188"/>
      <c r="K511" s="188"/>
      <c r="L511" s="194"/>
      <c r="M511" s="195"/>
      <c r="N511" s="196"/>
      <c r="O511" s="196"/>
      <c r="P511" s="196"/>
      <c r="Q511" s="196"/>
      <c r="R511" s="196"/>
      <c r="S511" s="196"/>
      <c r="T511" s="197"/>
      <c r="AT511" s="198" t="s">
        <v>136</v>
      </c>
      <c r="AU511" s="198" t="s">
        <v>82</v>
      </c>
      <c r="AV511" s="13" t="s">
        <v>82</v>
      </c>
      <c r="AW511" s="13" t="s">
        <v>35</v>
      </c>
      <c r="AX511" s="13" t="s">
        <v>80</v>
      </c>
      <c r="AY511" s="198" t="s">
        <v>125</v>
      </c>
    </row>
    <row r="512" spans="1:65" s="2" customFormat="1" ht="49.15" customHeight="1">
      <c r="A512" s="35"/>
      <c r="B512" s="36"/>
      <c r="C512" s="169" t="s">
        <v>870</v>
      </c>
      <c r="D512" s="169" t="s">
        <v>127</v>
      </c>
      <c r="E512" s="170" t="s">
        <v>871</v>
      </c>
      <c r="F512" s="171" t="s">
        <v>872</v>
      </c>
      <c r="G512" s="172" t="s">
        <v>211</v>
      </c>
      <c r="H512" s="173">
        <v>0.18099999999999999</v>
      </c>
      <c r="I512" s="174"/>
      <c r="J512" s="175">
        <f>ROUND(I512*H512,2)</f>
        <v>0</v>
      </c>
      <c r="K512" s="171" t="s">
        <v>131</v>
      </c>
      <c r="L512" s="40"/>
      <c r="M512" s="176" t="s">
        <v>19</v>
      </c>
      <c r="N512" s="177" t="s">
        <v>46</v>
      </c>
      <c r="O512" s="65"/>
      <c r="P512" s="178">
        <f>O512*H512</f>
        <v>0</v>
      </c>
      <c r="Q512" s="178">
        <v>0</v>
      </c>
      <c r="R512" s="178">
        <f>Q512*H512</f>
        <v>0</v>
      </c>
      <c r="S512" s="178">
        <v>0</v>
      </c>
      <c r="T512" s="179">
        <f>S512*H512</f>
        <v>0</v>
      </c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R512" s="180" t="s">
        <v>227</v>
      </c>
      <c r="AT512" s="180" t="s">
        <v>127</v>
      </c>
      <c r="AU512" s="180" t="s">
        <v>82</v>
      </c>
      <c r="AY512" s="18" t="s">
        <v>125</v>
      </c>
      <c r="BE512" s="181">
        <f>IF(N512="základní",J512,0)</f>
        <v>0</v>
      </c>
      <c r="BF512" s="181">
        <f>IF(N512="snížená",J512,0)</f>
        <v>0</v>
      </c>
      <c r="BG512" s="181">
        <f>IF(N512="zákl. přenesená",J512,0)</f>
        <v>0</v>
      </c>
      <c r="BH512" s="181">
        <f>IF(N512="sníž. přenesená",J512,0)</f>
        <v>0</v>
      </c>
      <c r="BI512" s="181">
        <f>IF(N512="nulová",J512,0)</f>
        <v>0</v>
      </c>
      <c r="BJ512" s="18" t="s">
        <v>80</v>
      </c>
      <c r="BK512" s="181">
        <f>ROUND(I512*H512,2)</f>
        <v>0</v>
      </c>
      <c r="BL512" s="18" t="s">
        <v>227</v>
      </c>
      <c r="BM512" s="180" t="s">
        <v>873</v>
      </c>
    </row>
    <row r="513" spans="1:65" s="2" customFormat="1" ht="11.25">
      <c r="A513" s="35"/>
      <c r="B513" s="36"/>
      <c r="C513" s="37"/>
      <c r="D513" s="182" t="s">
        <v>134</v>
      </c>
      <c r="E513" s="37"/>
      <c r="F513" s="183" t="s">
        <v>874</v>
      </c>
      <c r="G513" s="37"/>
      <c r="H513" s="37"/>
      <c r="I513" s="184"/>
      <c r="J513" s="37"/>
      <c r="K513" s="37"/>
      <c r="L513" s="40"/>
      <c r="M513" s="185"/>
      <c r="N513" s="186"/>
      <c r="O513" s="65"/>
      <c r="P513" s="65"/>
      <c r="Q513" s="65"/>
      <c r="R513" s="65"/>
      <c r="S513" s="65"/>
      <c r="T513" s="66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T513" s="18" t="s">
        <v>134</v>
      </c>
      <c r="AU513" s="18" t="s">
        <v>82</v>
      </c>
    </row>
    <row r="514" spans="1:65" s="12" customFormat="1" ht="22.9" customHeight="1">
      <c r="B514" s="153"/>
      <c r="C514" s="154"/>
      <c r="D514" s="155" t="s">
        <v>74</v>
      </c>
      <c r="E514" s="167" t="s">
        <v>875</v>
      </c>
      <c r="F514" s="167" t="s">
        <v>876</v>
      </c>
      <c r="G514" s="154"/>
      <c r="H514" s="154"/>
      <c r="I514" s="157"/>
      <c r="J514" s="168">
        <f>BK514</f>
        <v>0</v>
      </c>
      <c r="K514" s="154"/>
      <c r="L514" s="159"/>
      <c r="M514" s="160"/>
      <c r="N514" s="161"/>
      <c r="O514" s="161"/>
      <c r="P514" s="162">
        <f>SUM(P515:P548)</f>
        <v>0</v>
      </c>
      <c r="Q514" s="161"/>
      <c r="R514" s="162">
        <f>SUM(R515:R548)</f>
        <v>2.5149490000000001</v>
      </c>
      <c r="S514" s="161"/>
      <c r="T514" s="163">
        <f>SUM(T515:T548)</f>
        <v>0</v>
      </c>
      <c r="AR514" s="164" t="s">
        <v>82</v>
      </c>
      <c r="AT514" s="165" t="s">
        <v>74</v>
      </c>
      <c r="AU514" s="165" t="s">
        <v>80</v>
      </c>
      <c r="AY514" s="164" t="s">
        <v>125</v>
      </c>
      <c r="BK514" s="166">
        <f>SUM(BK515:BK548)</f>
        <v>0</v>
      </c>
    </row>
    <row r="515" spans="1:65" s="2" customFormat="1" ht="24.2" customHeight="1">
      <c r="A515" s="35"/>
      <c r="B515" s="36"/>
      <c r="C515" s="169" t="s">
        <v>877</v>
      </c>
      <c r="D515" s="169" t="s">
        <v>127</v>
      </c>
      <c r="E515" s="170" t="s">
        <v>878</v>
      </c>
      <c r="F515" s="171" t="s">
        <v>879</v>
      </c>
      <c r="G515" s="172" t="s">
        <v>130</v>
      </c>
      <c r="H515" s="173">
        <v>93.6</v>
      </c>
      <c r="I515" s="174"/>
      <c r="J515" s="175">
        <f>ROUND(I515*H515,2)</f>
        <v>0</v>
      </c>
      <c r="K515" s="171" t="s">
        <v>131</v>
      </c>
      <c r="L515" s="40"/>
      <c r="M515" s="176" t="s">
        <v>19</v>
      </c>
      <c r="N515" s="177" t="s">
        <v>46</v>
      </c>
      <c r="O515" s="65"/>
      <c r="P515" s="178">
        <f>O515*H515</f>
        <v>0</v>
      </c>
      <c r="Q515" s="178">
        <v>0</v>
      </c>
      <c r="R515" s="178">
        <f>Q515*H515</f>
        <v>0</v>
      </c>
      <c r="S515" s="178">
        <v>0</v>
      </c>
      <c r="T515" s="179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180" t="s">
        <v>227</v>
      </c>
      <c r="AT515" s="180" t="s">
        <v>127</v>
      </c>
      <c r="AU515" s="180" t="s">
        <v>82</v>
      </c>
      <c r="AY515" s="18" t="s">
        <v>125</v>
      </c>
      <c r="BE515" s="181">
        <f>IF(N515="základní",J515,0)</f>
        <v>0</v>
      </c>
      <c r="BF515" s="181">
        <f>IF(N515="snížená",J515,0)</f>
        <v>0</v>
      </c>
      <c r="BG515" s="181">
        <f>IF(N515="zákl. přenesená",J515,0)</f>
        <v>0</v>
      </c>
      <c r="BH515" s="181">
        <f>IF(N515="sníž. přenesená",J515,0)</f>
        <v>0</v>
      </c>
      <c r="BI515" s="181">
        <f>IF(N515="nulová",J515,0)</f>
        <v>0</v>
      </c>
      <c r="BJ515" s="18" t="s">
        <v>80</v>
      </c>
      <c r="BK515" s="181">
        <f>ROUND(I515*H515,2)</f>
        <v>0</v>
      </c>
      <c r="BL515" s="18" t="s">
        <v>227</v>
      </c>
      <c r="BM515" s="180" t="s">
        <v>880</v>
      </c>
    </row>
    <row r="516" spans="1:65" s="2" customFormat="1" ht="11.25">
      <c r="A516" s="35"/>
      <c r="B516" s="36"/>
      <c r="C516" s="37"/>
      <c r="D516" s="182" t="s">
        <v>134</v>
      </c>
      <c r="E516" s="37"/>
      <c r="F516" s="183" t="s">
        <v>881</v>
      </c>
      <c r="G516" s="37"/>
      <c r="H516" s="37"/>
      <c r="I516" s="184"/>
      <c r="J516" s="37"/>
      <c r="K516" s="37"/>
      <c r="L516" s="40"/>
      <c r="M516" s="185"/>
      <c r="N516" s="186"/>
      <c r="O516" s="65"/>
      <c r="P516" s="65"/>
      <c r="Q516" s="65"/>
      <c r="R516" s="65"/>
      <c r="S516" s="65"/>
      <c r="T516" s="66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T516" s="18" t="s">
        <v>134</v>
      </c>
      <c r="AU516" s="18" t="s">
        <v>82</v>
      </c>
    </row>
    <row r="517" spans="1:65" s="2" customFormat="1" ht="24.2" customHeight="1">
      <c r="A517" s="35"/>
      <c r="B517" s="36"/>
      <c r="C517" s="210" t="s">
        <v>882</v>
      </c>
      <c r="D517" s="210" t="s">
        <v>234</v>
      </c>
      <c r="E517" s="211" t="s">
        <v>883</v>
      </c>
      <c r="F517" s="212" t="s">
        <v>884</v>
      </c>
      <c r="G517" s="213" t="s">
        <v>130</v>
      </c>
      <c r="H517" s="214">
        <v>106.04900000000001</v>
      </c>
      <c r="I517" s="215"/>
      <c r="J517" s="216">
        <f>ROUND(I517*H517,2)</f>
        <v>0</v>
      </c>
      <c r="K517" s="212" t="s">
        <v>19</v>
      </c>
      <c r="L517" s="217"/>
      <c r="M517" s="218" t="s">
        <v>19</v>
      </c>
      <c r="N517" s="219" t="s">
        <v>46</v>
      </c>
      <c r="O517" s="65"/>
      <c r="P517" s="178">
        <f>O517*H517</f>
        <v>0</v>
      </c>
      <c r="Q517" s="178">
        <v>9.75E-3</v>
      </c>
      <c r="R517" s="178">
        <f>Q517*H517</f>
        <v>1.03397775</v>
      </c>
      <c r="S517" s="178">
        <v>0</v>
      </c>
      <c r="T517" s="179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180" t="s">
        <v>330</v>
      </c>
      <c r="AT517" s="180" t="s">
        <v>234</v>
      </c>
      <c r="AU517" s="180" t="s">
        <v>82</v>
      </c>
      <c r="AY517" s="18" t="s">
        <v>125</v>
      </c>
      <c r="BE517" s="181">
        <f>IF(N517="základní",J517,0)</f>
        <v>0</v>
      </c>
      <c r="BF517" s="181">
        <f>IF(N517="snížená",J517,0)</f>
        <v>0</v>
      </c>
      <c r="BG517" s="181">
        <f>IF(N517="zákl. přenesená",J517,0)</f>
        <v>0</v>
      </c>
      <c r="BH517" s="181">
        <f>IF(N517="sníž. přenesená",J517,0)</f>
        <v>0</v>
      </c>
      <c r="BI517" s="181">
        <f>IF(N517="nulová",J517,0)</f>
        <v>0</v>
      </c>
      <c r="BJ517" s="18" t="s">
        <v>80</v>
      </c>
      <c r="BK517" s="181">
        <f>ROUND(I517*H517,2)</f>
        <v>0</v>
      </c>
      <c r="BL517" s="18" t="s">
        <v>227</v>
      </c>
      <c r="BM517" s="180" t="s">
        <v>885</v>
      </c>
    </row>
    <row r="518" spans="1:65" s="13" customFormat="1" ht="11.25">
      <c r="B518" s="187"/>
      <c r="C518" s="188"/>
      <c r="D518" s="189" t="s">
        <v>136</v>
      </c>
      <c r="E518" s="188"/>
      <c r="F518" s="191" t="s">
        <v>886</v>
      </c>
      <c r="G518" s="188"/>
      <c r="H518" s="192">
        <v>106.04900000000001</v>
      </c>
      <c r="I518" s="193"/>
      <c r="J518" s="188"/>
      <c r="K518" s="188"/>
      <c r="L518" s="194"/>
      <c r="M518" s="195"/>
      <c r="N518" s="196"/>
      <c r="O518" s="196"/>
      <c r="P518" s="196"/>
      <c r="Q518" s="196"/>
      <c r="R518" s="196"/>
      <c r="S518" s="196"/>
      <c r="T518" s="197"/>
      <c r="AT518" s="198" t="s">
        <v>136</v>
      </c>
      <c r="AU518" s="198" t="s">
        <v>82</v>
      </c>
      <c r="AV518" s="13" t="s">
        <v>82</v>
      </c>
      <c r="AW518" s="13" t="s">
        <v>4</v>
      </c>
      <c r="AX518" s="13" t="s">
        <v>80</v>
      </c>
      <c r="AY518" s="198" t="s">
        <v>125</v>
      </c>
    </row>
    <row r="519" spans="1:65" s="2" customFormat="1" ht="33" customHeight="1">
      <c r="A519" s="35"/>
      <c r="B519" s="36"/>
      <c r="C519" s="169" t="s">
        <v>887</v>
      </c>
      <c r="D519" s="169" t="s">
        <v>127</v>
      </c>
      <c r="E519" s="170" t="s">
        <v>888</v>
      </c>
      <c r="F519" s="171" t="s">
        <v>889</v>
      </c>
      <c r="G519" s="172" t="s">
        <v>147</v>
      </c>
      <c r="H519" s="173">
        <v>60.12</v>
      </c>
      <c r="I519" s="174"/>
      <c r="J519" s="175">
        <f>ROUND(I519*H519,2)</f>
        <v>0</v>
      </c>
      <c r="K519" s="171" t="s">
        <v>131</v>
      </c>
      <c r="L519" s="40"/>
      <c r="M519" s="176" t="s">
        <v>19</v>
      </c>
      <c r="N519" s="177" t="s">
        <v>46</v>
      </c>
      <c r="O519" s="65"/>
      <c r="P519" s="178">
        <f>O519*H519</f>
        <v>0</v>
      </c>
      <c r="Q519" s="178">
        <v>0</v>
      </c>
      <c r="R519" s="178">
        <f>Q519*H519</f>
        <v>0</v>
      </c>
      <c r="S519" s="178">
        <v>0</v>
      </c>
      <c r="T519" s="179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180" t="s">
        <v>227</v>
      </c>
      <c r="AT519" s="180" t="s">
        <v>127</v>
      </c>
      <c r="AU519" s="180" t="s">
        <v>82</v>
      </c>
      <c r="AY519" s="18" t="s">
        <v>125</v>
      </c>
      <c r="BE519" s="181">
        <f>IF(N519="základní",J519,0)</f>
        <v>0</v>
      </c>
      <c r="BF519" s="181">
        <f>IF(N519="snížená",J519,0)</f>
        <v>0</v>
      </c>
      <c r="BG519" s="181">
        <f>IF(N519="zákl. přenesená",J519,0)</f>
        <v>0</v>
      </c>
      <c r="BH519" s="181">
        <f>IF(N519="sníž. přenesená",J519,0)</f>
        <v>0</v>
      </c>
      <c r="BI519" s="181">
        <f>IF(N519="nulová",J519,0)</f>
        <v>0</v>
      </c>
      <c r="BJ519" s="18" t="s">
        <v>80</v>
      </c>
      <c r="BK519" s="181">
        <f>ROUND(I519*H519,2)</f>
        <v>0</v>
      </c>
      <c r="BL519" s="18" t="s">
        <v>227</v>
      </c>
      <c r="BM519" s="180" t="s">
        <v>890</v>
      </c>
    </row>
    <row r="520" spans="1:65" s="2" customFormat="1" ht="11.25">
      <c r="A520" s="35"/>
      <c r="B520" s="36"/>
      <c r="C520" s="37"/>
      <c r="D520" s="182" t="s">
        <v>134</v>
      </c>
      <c r="E520" s="37"/>
      <c r="F520" s="183" t="s">
        <v>891</v>
      </c>
      <c r="G520" s="37"/>
      <c r="H520" s="37"/>
      <c r="I520" s="184"/>
      <c r="J520" s="37"/>
      <c r="K520" s="37"/>
      <c r="L520" s="40"/>
      <c r="M520" s="185"/>
      <c r="N520" s="186"/>
      <c r="O520" s="65"/>
      <c r="P520" s="65"/>
      <c r="Q520" s="65"/>
      <c r="R520" s="65"/>
      <c r="S520" s="65"/>
      <c r="T520" s="66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T520" s="18" t="s">
        <v>134</v>
      </c>
      <c r="AU520" s="18" t="s">
        <v>82</v>
      </c>
    </row>
    <row r="521" spans="1:65" s="13" customFormat="1" ht="11.25">
      <c r="B521" s="187"/>
      <c r="C521" s="188"/>
      <c r="D521" s="189" t="s">
        <v>136</v>
      </c>
      <c r="E521" s="190" t="s">
        <v>19</v>
      </c>
      <c r="F521" s="191" t="s">
        <v>892</v>
      </c>
      <c r="G521" s="188"/>
      <c r="H521" s="192">
        <v>7.87</v>
      </c>
      <c r="I521" s="193"/>
      <c r="J521" s="188"/>
      <c r="K521" s="188"/>
      <c r="L521" s="194"/>
      <c r="M521" s="195"/>
      <c r="N521" s="196"/>
      <c r="O521" s="196"/>
      <c r="P521" s="196"/>
      <c r="Q521" s="196"/>
      <c r="R521" s="196"/>
      <c r="S521" s="196"/>
      <c r="T521" s="197"/>
      <c r="AT521" s="198" t="s">
        <v>136</v>
      </c>
      <c r="AU521" s="198" t="s">
        <v>82</v>
      </c>
      <c r="AV521" s="13" t="s">
        <v>82</v>
      </c>
      <c r="AW521" s="13" t="s">
        <v>35</v>
      </c>
      <c r="AX521" s="13" t="s">
        <v>75</v>
      </c>
      <c r="AY521" s="198" t="s">
        <v>125</v>
      </c>
    </row>
    <row r="522" spans="1:65" s="13" customFormat="1" ht="11.25">
      <c r="B522" s="187"/>
      <c r="C522" s="188"/>
      <c r="D522" s="189" t="s">
        <v>136</v>
      </c>
      <c r="E522" s="190" t="s">
        <v>19</v>
      </c>
      <c r="F522" s="191" t="s">
        <v>893</v>
      </c>
      <c r="G522" s="188"/>
      <c r="H522" s="192">
        <v>9.67</v>
      </c>
      <c r="I522" s="193"/>
      <c r="J522" s="188"/>
      <c r="K522" s="188"/>
      <c r="L522" s="194"/>
      <c r="M522" s="195"/>
      <c r="N522" s="196"/>
      <c r="O522" s="196"/>
      <c r="P522" s="196"/>
      <c r="Q522" s="196"/>
      <c r="R522" s="196"/>
      <c r="S522" s="196"/>
      <c r="T522" s="197"/>
      <c r="AT522" s="198" t="s">
        <v>136</v>
      </c>
      <c r="AU522" s="198" t="s">
        <v>82</v>
      </c>
      <c r="AV522" s="13" t="s">
        <v>82</v>
      </c>
      <c r="AW522" s="13" t="s">
        <v>35</v>
      </c>
      <c r="AX522" s="13" t="s">
        <v>75</v>
      </c>
      <c r="AY522" s="198" t="s">
        <v>125</v>
      </c>
    </row>
    <row r="523" spans="1:65" s="13" customFormat="1" ht="11.25">
      <c r="B523" s="187"/>
      <c r="C523" s="188"/>
      <c r="D523" s="189" t="s">
        <v>136</v>
      </c>
      <c r="E523" s="190" t="s">
        <v>19</v>
      </c>
      <c r="F523" s="191" t="s">
        <v>894</v>
      </c>
      <c r="G523" s="188"/>
      <c r="H523" s="192">
        <v>6.31</v>
      </c>
      <c r="I523" s="193"/>
      <c r="J523" s="188"/>
      <c r="K523" s="188"/>
      <c r="L523" s="194"/>
      <c r="M523" s="195"/>
      <c r="N523" s="196"/>
      <c r="O523" s="196"/>
      <c r="P523" s="196"/>
      <c r="Q523" s="196"/>
      <c r="R523" s="196"/>
      <c r="S523" s="196"/>
      <c r="T523" s="197"/>
      <c r="AT523" s="198" t="s">
        <v>136</v>
      </c>
      <c r="AU523" s="198" t="s">
        <v>82</v>
      </c>
      <c r="AV523" s="13" t="s">
        <v>82</v>
      </c>
      <c r="AW523" s="13" t="s">
        <v>35</v>
      </c>
      <c r="AX523" s="13" t="s">
        <v>75</v>
      </c>
      <c r="AY523" s="198" t="s">
        <v>125</v>
      </c>
    </row>
    <row r="524" spans="1:65" s="13" customFormat="1" ht="11.25">
      <c r="B524" s="187"/>
      <c r="C524" s="188"/>
      <c r="D524" s="189" t="s">
        <v>136</v>
      </c>
      <c r="E524" s="190" t="s">
        <v>19</v>
      </c>
      <c r="F524" s="191" t="s">
        <v>895</v>
      </c>
      <c r="G524" s="188"/>
      <c r="H524" s="192">
        <v>5.0599999999999996</v>
      </c>
      <c r="I524" s="193"/>
      <c r="J524" s="188"/>
      <c r="K524" s="188"/>
      <c r="L524" s="194"/>
      <c r="M524" s="195"/>
      <c r="N524" s="196"/>
      <c r="O524" s="196"/>
      <c r="P524" s="196"/>
      <c r="Q524" s="196"/>
      <c r="R524" s="196"/>
      <c r="S524" s="196"/>
      <c r="T524" s="197"/>
      <c r="AT524" s="198" t="s">
        <v>136</v>
      </c>
      <c r="AU524" s="198" t="s">
        <v>82</v>
      </c>
      <c r="AV524" s="13" t="s">
        <v>82</v>
      </c>
      <c r="AW524" s="13" t="s">
        <v>35</v>
      </c>
      <c r="AX524" s="13" t="s">
        <v>75</v>
      </c>
      <c r="AY524" s="198" t="s">
        <v>125</v>
      </c>
    </row>
    <row r="525" spans="1:65" s="13" customFormat="1" ht="11.25">
      <c r="B525" s="187"/>
      <c r="C525" s="188"/>
      <c r="D525" s="189" t="s">
        <v>136</v>
      </c>
      <c r="E525" s="190" t="s">
        <v>19</v>
      </c>
      <c r="F525" s="191" t="s">
        <v>896</v>
      </c>
      <c r="G525" s="188"/>
      <c r="H525" s="192">
        <v>6.05</v>
      </c>
      <c r="I525" s="193"/>
      <c r="J525" s="188"/>
      <c r="K525" s="188"/>
      <c r="L525" s="194"/>
      <c r="M525" s="195"/>
      <c r="N525" s="196"/>
      <c r="O525" s="196"/>
      <c r="P525" s="196"/>
      <c r="Q525" s="196"/>
      <c r="R525" s="196"/>
      <c r="S525" s="196"/>
      <c r="T525" s="197"/>
      <c r="AT525" s="198" t="s">
        <v>136</v>
      </c>
      <c r="AU525" s="198" t="s">
        <v>82</v>
      </c>
      <c r="AV525" s="13" t="s">
        <v>82</v>
      </c>
      <c r="AW525" s="13" t="s">
        <v>35</v>
      </c>
      <c r="AX525" s="13" t="s">
        <v>75</v>
      </c>
      <c r="AY525" s="198" t="s">
        <v>125</v>
      </c>
    </row>
    <row r="526" spans="1:65" s="13" customFormat="1" ht="11.25">
      <c r="B526" s="187"/>
      <c r="C526" s="188"/>
      <c r="D526" s="189" t="s">
        <v>136</v>
      </c>
      <c r="E526" s="190" t="s">
        <v>19</v>
      </c>
      <c r="F526" s="191" t="s">
        <v>897</v>
      </c>
      <c r="G526" s="188"/>
      <c r="H526" s="192">
        <v>7.49</v>
      </c>
      <c r="I526" s="193"/>
      <c r="J526" s="188"/>
      <c r="K526" s="188"/>
      <c r="L526" s="194"/>
      <c r="M526" s="195"/>
      <c r="N526" s="196"/>
      <c r="O526" s="196"/>
      <c r="P526" s="196"/>
      <c r="Q526" s="196"/>
      <c r="R526" s="196"/>
      <c r="S526" s="196"/>
      <c r="T526" s="197"/>
      <c r="AT526" s="198" t="s">
        <v>136</v>
      </c>
      <c r="AU526" s="198" t="s">
        <v>82</v>
      </c>
      <c r="AV526" s="13" t="s">
        <v>82</v>
      </c>
      <c r="AW526" s="13" t="s">
        <v>35</v>
      </c>
      <c r="AX526" s="13" t="s">
        <v>75</v>
      </c>
      <c r="AY526" s="198" t="s">
        <v>125</v>
      </c>
    </row>
    <row r="527" spans="1:65" s="13" customFormat="1" ht="11.25">
      <c r="B527" s="187"/>
      <c r="C527" s="188"/>
      <c r="D527" s="189" t="s">
        <v>136</v>
      </c>
      <c r="E527" s="190" t="s">
        <v>19</v>
      </c>
      <c r="F527" s="191" t="s">
        <v>898</v>
      </c>
      <c r="G527" s="188"/>
      <c r="H527" s="192">
        <v>4.4000000000000004</v>
      </c>
      <c r="I527" s="193"/>
      <c r="J527" s="188"/>
      <c r="K527" s="188"/>
      <c r="L527" s="194"/>
      <c r="M527" s="195"/>
      <c r="N527" s="196"/>
      <c r="O527" s="196"/>
      <c r="P527" s="196"/>
      <c r="Q527" s="196"/>
      <c r="R527" s="196"/>
      <c r="S527" s="196"/>
      <c r="T527" s="197"/>
      <c r="AT527" s="198" t="s">
        <v>136</v>
      </c>
      <c r="AU527" s="198" t="s">
        <v>82</v>
      </c>
      <c r="AV527" s="13" t="s">
        <v>82</v>
      </c>
      <c r="AW527" s="13" t="s">
        <v>35</v>
      </c>
      <c r="AX527" s="13" t="s">
        <v>75</v>
      </c>
      <c r="AY527" s="198" t="s">
        <v>125</v>
      </c>
    </row>
    <row r="528" spans="1:65" s="13" customFormat="1" ht="11.25">
      <c r="B528" s="187"/>
      <c r="C528" s="188"/>
      <c r="D528" s="189" t="s">
        <v>136</v>
      </c>
      <c r="E528" s="190" t="s">
        <v>19</v>
      </c>
      <c r="F528" s="191" t="s">
        <v>899</v>
      </c>
      <c r="G528" s="188"/>
      <c r="H528" s="192">
        <v>7.36</v>
      </c>
      <c r="I528" s="193"/>
      <c r="J528" s="188"/>
      <c r="K528" s="188"/>
      <c r="L528" s="194"/>
      <c r="M528" s="195"/>
      <c r="N528" s="196"/>
      <c r="O528" s="196"/>
      <c r="P528" s="196"/>
      <c r="Q528" s="196"/>
      <c r="R528" s="196"/>
      <c r="S528" s="196"/>
      <c r="T528" s="197"/>
      <c r="AT528" s="198" t="s">
        <v>136</v>
      </c>
      <c r="AU528" s="198" t="s">
        <v>82</v>
      </c>
      <c r="AV528" s="13" t="s">
        <v>82</v>
      </c>
      <c r="AW528" s="13" t="s">
        <v>35</v>
      </c>
      <c r="AX528" s="13" t="s">
        <v>75</v>
      </c>
      <c r="AY528" s="198" t="s">
        <v>125</v>
      </c>
    </row>
    <row r="529" spans="1:65" s="13" customFormat="1" ht="11.25">
      <c r="B529" s="187"/>
      <c r="C529" s="188"/>
      <c r="D529" s="189" t="s">
        <v>136</v>
      </c>
      <c r="E529" s="190" t="s">
        <v>19</v>
      </c>
      <c r="F529" s="191" t="s">
        <v>900</v>
      </c>
      <c r="G529" s="188"/>
      <c r="H529" s="192">
        <v>5.91</v>
      </c>
      <c r="I529" s="193"/>
      <c r="J529" s="188"/>
      <c r="K529" s="188"/>
      <c r="L529" s="194"/>
      <c r="M529" s="195"/>
      <c r="N529" s="196"/>
      <c r="O529" s="196"/>
      <c r="P529" s="196"/>
      <c r="Q529" s="196"/>
      <c r="R529" s="196"/>
      <c r="S529" s="196"/>
      <c r="T529" s="197"/>
      <c r="AT529" s="198" t="s">
        <v>136</v>
      </c>
      <c r="AU529" s="198" t="s">
        <v>82</v>
      </c>
      <c r="AV529" s="13" t="s">
        <v>82</v>
      </c>
      <c r="AW529" s="13" t="s">
        <v>35</v>
      </c>
      <c r="AX529" s="13" t="s">
        <v>75</v>
      </c>
      <c r="AY529" s="198" t="s">
        <v>125</v>
      </c>
    </row>
    <row r="530" spans="1:65" s="14" customFormat="1" ht="11.25">
      <c r="B530" s="199"/>
      <c r="C530" s="200"/>
      <c r="D530" s="189" t="s">
        <v>136</v>
      </c>
      <c r="E530" s="201" t="s">
        <v>19</v>
      </c>
      <c r="F530" s="202" t="s">
        <v>139</v>
      </c>
      <c r="G530" s="200"/>
      <c r="H530" s="203">
        <v>60.12</v>
      </c>
      <c r="I530" s="204"/>
      <c r="J530" s="200"/>
      <c r="K530" s="200"/>
      <c r="L530" s="205"/>
      <c r="M530" s="206"/>
      <c r="N530" s="207"/>
      <c r="O530" s="207"/>
      <c r="P530" s="207"/>
      <c r="Q530" s="207"/>
      <c r="R530" s="207"/>
      <c r="S530" s="207"/>
      <c r="T530" s="208"/>
      <c r="AT530" s="209" t="s">
        <v>136</v>
      </c>
      <c r="AU530" s="209" t="s">
        <v>82</v>
      </c>
      <c r="AV530" s="14" t="s">
        <v>132</v>
      </c>
      <c r="AW530" s="14" t="s">
        <v>35</v>
      </c>
      <c r="AX530" s="14" t="s">
        <v>80</v>
      </c>
      <c r="AY530" s="209" t="s">
        <v>125</v>
      </c>
    </row>
    <row r="531" spans="1:65" s="2" customFormat="1" ht="16.5" customHeight="1">
      <c r="A531" s="35"/>
      <c r="B531" s="36"/>
      <c r="C531" s="210" t="s">
        <v>901</v>
      </c>
      <c r="D531" s="210" t="s">
        <v>234</v>
      </c>
      <c r="E531" s="211" t="s">
        <v>902</v>
      </c>
      <c r="F531" s="212" t="s">
        <v>903</v>
      </c>
      <c r="G531" s="213" t="s">
        <v>147</v>
      </c>
      <c r="H531" s="214">
        <v>63.125999999999998</v>
      </c>
      <c r="I531" s="215"/>
      <c r="J531" s="216">
        <f>ROUND(I531*H531,2)</f>
        <v>0</v>
      </c>
      <c r="K531" s="212" t="s">
        <v>131</v>
      </c>
      <c r="L531" s="217"/>
      <c r="M531" s="218" t="s">
        <v>19</v>
      </c>
      <c r="N531" s="219" t="s">
        <v>46</v>
      </c>
      <c r="O531" s="65"/>
      <c r="P531" s="178">
        <f>O531*H531</f>
        <v>0</v>
      </c>
      <c r="Q531" s="178">
        <v>5.9999999999999995E-4</v>
      </c>
      <c r="R531" s="178">
        <f>Q531*H531</f>
        <v>3.7875599999999995E-2</v>
      </c>
      <c r="S531" s="178">
        <v>0</v>
      </c>
      <c r="T531" s="179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180" t="s">
        <v>330</v>
      </c>
      <c r="AT531" s="180" t="s">
        <v>234</v>
      </c>
      <c r="AU531" s="180" t="s">
        <v>82</v>
      </c>
      <c r="AY531" s="18" t="s">
        <v>125</v>
      </c>
      <c r="BE531" s="181">
        <f>IF(N531="základní",J531,0)</f>
        <v>0</v>
      </c>
      <c r="BF531" s="181">
        <f>IF(N531="snížená",J531,0)</f>
        <v>0</v>
      </c>
      <c r="BG531" s="181">
        <f>IF(N531="zákl. přenesená",J531,0)</f>
        <v>0</v>
      </c>
      <c r="BH531" s="181">
        <f>IF(N531="sníž. přenesená",J531,0)</f>
        <v>0</v>
      </c>
      <c r="BI531" s="181">
        <f>IF(N531="nulová",J531,0)</f>
        <v>0</v>
      </c>
      <c r="BJ531" s="18" t="s">
        <v>80</v>
      </c>
      <c r="BK531" s="181">
        <f>ROUND(I531*H531,2)</f>
        <v>0</v>
      </c>
      <c r="BL531" s="18" t="s">
        <v>227</v>
      </c>
      <c r="BM531" s="180" t="s">
        <v>904</v>
      </c>
    </row>
    <row r="532" spans="1:65" s="13" customFormat="1" ht="11.25">
      <c r="B532" s="187"/>
      <c r="C532" s="188"/>
      <c r="D532" s="189" t="s">
        <v>136</v>
      </c>
      <c r="E532" s="188"/>
      <c r="F532" s="191" t="s">
        <v>905</v>
      </c>
      <c r="G532" s="188"/>
      <c r="H532" s="192">
        <v>63.125999999999998</v>
      </c>
      <c r="I532" s="193"/>
      <c r="J532" s="188"/>
      <c r="K532" s="188"/>
      <c r="L532" s="194"/>
      <c r="M532" s="195"/>
      <c r="N532" s="196"/>
      <c r="O532" s="196"/>
      <c r="P532" s="196"/>
      <c r="Q532" s="196"/>
      <c r="R532" s="196"/>
      <c r="S532" s="196"/>
      <c r="T532" s="197"/>
      <c r="AT532" s="198" t="s">
        <v>136</v>
      </c>
      <c r="AU532" s="198" t="s">
        <v>82</v>
      </c>
      <c r="AV532" s="13" t="s">
        <v>82</v>
      </c>
      <c r="AW532" s="13" t="s">
        <v>4</v>
      </c>
      <c r="AX532" s="13" t="s">
        <v>80</v>
      </c>
      <c r="AY532" s="198" t="s">
        <v>125</v>
      </c>
    </row>
    <row r="533" spans="1:65" s="2" customFormat="1" ht="24.2" customHeight="1">
      <c r="A533" s="35"/>
      <c r="B533" s="36"/>
      <c r="C533" s="169" t="s">
        <v>906</v>
      </c>
      <c r="D533" s="169" t="s">
        <v>127</v>
      </c>
      <c r="E533" s="170" t="s">
        <v>907</v>
      </c>
      <c r="F533" s="171" t="s">
        <v>908</v>
      </c>
      <c r="G533" s="172" t="s">
        <v>130</v>
      </c>
      <c r="H533" s="173">
        <v>76.5</v>
      </c>
      <c r="I533" s="174"/>
      <c r="J533" s="175">
        <f>ROUND(I533*H533,2)</f>
        <v>0</v>
      </c>
      <c r="K533" s="171" t="s">
        <v>19</v>
      </c>
      <c r="L533" s="40"/>
      <c r="M533" s="176" t="s">
        <v>19</v>
      </c>
      <c r="N533" s="177" t="s">
        <v>46</v>
      </c>
      <c r="O533" s="65"/>
      <c r="P533" s="178">
        <f>O533*H533</f>
        <v>0</v>
      </c>
      <c r="Q533" s="178">
        <v>2.0000000000000002E-5</v>
      </c>
      <c r="R533" s="178">
        <f>Q533*H533</f>
        <v>1.5300000000000001E-3</v>
      </c>
      <c r="S533" s="178">
        <v>0</v>
      </c>
      <c r="T533" s="179">
        <f>S533*H533</f>
        <v>0</v>
      </c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R533" s="180" t="s">
        <v>227</v>
      </c>
      <c r="AT533" s="180" t="s">
        <v>127</v>
      </c>
      <c r="AU533" s="180" t="s">
        <v>82</v>
      </c>
      <c r="AY533" s="18" t="s">
        <v>125</v>
      </c>
      <c r="BE533" s="181">
        <f>IF(N533="základní",J533,0)</f>
        <v>0</v>
      </c>
      <c r="BF533" s="181">
        <f>IF(N533="snížená",J533,0)</f>
        <v>0</v>
      </c>
      <c r="BG533" s="181">
        <f>IF(N533="zákl. přenesená",J533,0)</f>
        <v>0</v>
      </c>
      <c r="BH533" s="181">
        <f>IF(N533="sníž. přenesená",J533,0)</f>
        <v>0</v>
      </c>
      <c r="BI533" s="181">
        <f>IF(N533="nulová",J533,0)</f>
        <v>0</v>
      </c>
      <c r="BJ533" s="18" t="s">
        <v>80</v>
      </c>
      <c r="BK533" s="181">
        <f>ROUND(I533*H533,2)</f>
        <v>0</v>
      </c>
      <c r="BL533" s="18" t="s">
        <v>227</v>
      </c>
      <c r="BM533" s="180" t="s">
        <v>909</v>
      </c>
    </row>
    <row r="534" spans="1:65" s="2" customFormat="1" ht="24.2" customHeight="1">
      <c r="A534" s="35"/>
      <c r="B534" s="36"/>
      <c r="C534" s="210" t="s">
        <v>910</v>
      </c>
      <c r="D534" s="210" t="s">
        <v>234</v>
      </c>
      <c r="E534" s="211" t="s">
        <v>911</v>
      </c>
      <c r="F534" s="212" t="s">
        <v>912</v>
      </c>
      <c r="G534" s="213" t="s">
        <v>211</v>
      </c>
      <c r="H534" s="214">
        <v>1.2849999999999999</v>
      </c>
      <c r="I534" s="215"/>
      <c r="J534" s="216">
        <f>ROUND(I534*H534,2)</f>
        <v>0</v>
      </c>
      <c r="K534" s="212" t="s">
        <v>131</v>
      </c>
      <c r="L534" s="217"/>
      <c r="M534" s="218" t="s">
        <v>19</v>
      </c>
      <c r="N534" s="219" t="s">
        <v>46</v>
      </c>
      <c r="O534" s="65"/>
      <c r="P534" s="178">
        <f>O534*H534</f>
        <v>0</v>
      </c>
      <c r="Q534" s="178">
        <v>1</v>
      </c>
      <c r="R534" s="178">
        <f>Q534*H534</f>
        <v>1.2849999999999999</v>
      </c>
      <c r="S534" s="178">
        <v>0</v>
      </c>
      <c r="T534" s="179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180" t="s">
        <v>330</v>
      </c>
      <c r="AT534" s="180" t="s">
        <v>234</v>
      </c>
      <c r="AU534" s="180" t="s">
        <v>82</v>
      </c>
      <c r="AY534" s="18" t="s">
        <v>125</v>
      </c>
      <c r="BE534" s="181">
        <f>IF(N534="základní",J534,0)</f>
        <v>0</v>
      </c>
      <c r="BF534" s="181">
        <f>IF(N534="snížená",J534,0)</f>
        <v>0</v>
      </c>
      <c r="BG534" s="181">
        <f>IF(N534="zákl. přenesená",J534,0)</f>
        <v>0</v>
      </c>
      <c r="BH534" s="181">
        <f>IF(N534="sníž. přenesená",J534,0)</f>
        <v>0</v>
      </c>
      <c r="BI534" s="181">
        <f>IF(N534="nulová",J534,0)</f>
        <v>0</v>
      </c>
      <c r="BJ534" s="18" t="s">
        <v>80</v>
      </c>
      <c r="BK534" s="181">
        <f>ROUND(I534*H534,2)</f>
        <v>0</v>
      </c>
      <c r="BL534" s="18" t="s">
        <v>227</v>
      </c>
      <c r="BM534" s="180" t="s">
        <v>913</v>
      </c>
    </row>
    <row r="535" spans="1:65" s="13" customFormat="1" ht="11.25">
      <c r="B535" s="187"/>
      <c r="C535" s="188"/>
      <c r="D535" s="189" t="s">
        <v>136</v>
      </c>
      <c r="E535" s="190" t="s">
        <v>19</v>
      </c>
      <c r="F535" s="191" t="s">
        <v>914</v>
      </c>
      <c r="G535" s="188"/>
      <c r="H535" s="192">
        <v>1.224</v>
      </c>
      <c r="I535" s="193"/>
      <c r="J535" s="188"/>
      <c r="K535" s="188"/>
      <c r="L535" s="194"/>
      <c r="M535" s="195"/>
      <c r="N535" s="196"/>
      <c r="O535" s="196"/>
      <c r="P535" s="196"/>
      <c r="Q535" s="196"/>
      <c r="R535" s="196"/>
      <c r="S535" s="196"/>
      <c r="T535" s="197"/>
      <c r="AT535" s="198" t="s">
        <v>136</v>
      </c>
      <c r="AU535" s="198" t="s">
        <v>82</v>
      </c>
      <c r="AV535" s="13" t="s">
        <v>82</v>
      </c>
      <c r="AW535" s="13" t="s">
        <v>35</v>
      </c>
      <c r="AX535" s="13" t="s">
        <v>80</v>
      </c>
      <c r="AY535" s="198" t="s">
        <v>125</v>
      </c>
    </row>
    <row r="536" spans="1:65" s="13" customFormat="1" ht="11.25">
      <c r="B536" s="187"/>
      <c r="C536" s="188"/>
      <c r="D536" s="189" t="s">
        <v>136</v>
      </c>
      <c r="E536" s="188"/>
      <c r="F536" s="191" t="s">
        <v>915</v>
      </c>
      <c r="G536" s="188"/>
      <c r="H536" s="192">
        <v>1.2849999999999999</v>
      </c>
      <c r="I536" s="193"/>
      <c r="J536" s="188"/>
      <c r="K536" s="188"/>
      <c r="L536" s="194"/>
      <c r="M536" s="195"/>
      <c r="N536" s="196"/>
      <c r="O536" s="196"/>
      <c r="P536" s="196"/>
      <c r="Q536" s="196"/>
      <c r="R536" s="196"/>
      <c r="S536" s="196"/>
      <c r="T536" s="197"/>
      <c r="AT536" s="198" t="s">
        <v>136</v>
      </c>
      <c r="AU536" s="198" t="s">
        <v>82</v>
      </c>
      <c r="AV536" s="13" t="s">
        <v>82</v>
      </c>
      <c r="AW536" s="13" t="s">
        <v>4</v>
      </c>
      <c r="AX536" s="13" t="s">
        <v>80</v>
      </c>
      <c r="AY536" s="198" t="s">
        <v>125</v>
      </c>
    </row>
    <row r="537" spans="1:65" s="2" customFormat="1" ht="37.9" customHeight="1">
      <c r="A537" s="35"/>
      <c r="B537" s="36"/>
      <c r="C537" s="169" t="s">
        <v>916</v>
      </c>
      <c r="D537" s="169" t="s">
        <v>127</v>
      </c>
      <c r="E537" s="170" t="s">
        <v>917</v>
      </c>
      <c r="F537" s="171" t="s">
        <v>918</v>
      </c>
      <c r="G537" s="172" t="s">
        <v>147</v>
      </c>
      <c r="H537" s="173">
        <v>178.9</v>
      </c>
      <c r="I537" s="174"/>
      <c r="J537" s="175">
        <f>ROUND(I537*H537,2)</f>
        <v>0</v>
      </c>
      <c r="K537" s="171" t="s">
        <v>131</v>
      </c>
      <c r="L537" s="40"/>
      <c r="M537" s="176" t="s">
        <v>19</v>
      </c>
      <c r="N537" s="177" t="s">
        <v>46</v>
      </c>
      <c r="O537" s="65"/>
      <c r="P537" s="178">
        <f>O537*H537</f>
        <v>0</v>
      </c>
      <c r="Q537" s="178">
        <v>5.0000000000000002E-5</v>
      </c>
      <c r="R537" s="178">
        <f>Q537*H537</f>
        <v>8.9450000000000016E-3</v>
      </c>
      <c r="S537" s="178">
        <v>0</v>
      </c>
      <c r="T537" s="179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180" t="s">
        <v>227</v>
      </c>
      <c r="AT537" s="180" t="s">
        <v>127</v>
      </c>
      <c r="AU537" s="180" t="s">
        <v>82</v>
      </c>
      <c r="AY537" s="18" t="s">
        <v>125</v>
      </c>
      <c r="BE537" s="181">
        <f>IF(N537="základní",J537,0)</f>
        <v>0</v>
      </c>
      <c r="BF537" s="181">
        <f>IF(N537="snížená",J537,0)</f>
        <v>0</v>
      </c>
      <c r="BG537" s="181">
        <f>IF(N537="zákl. přenesená",J537,0)</f>
        <v>0</v>
      </c>
      <c r="BH537" s="181">
        <f>IF(N537="sníž. přenesená",J537,0)</f>
        <v>0</v>
      </c>
      <c r="BI537" s="181">
        <f>IF(N537="nulová",J537,0)</f>
        <v>0</v>
      </c>
      <c r="BJ537" s="18" t="s">
        <v>80</v>
      </c>
      <c r="BK537" s="181">
        <f>ROUND(I537*H537,2)</f>
        <v>0</v>
      </c>
      <c r="BL537" s="18" t="s">
        <v>227</v>
      </c>
      <c r="BM537" s="180" t="s">
        <v>919</v>
      </c>
    </row>
    <row r="538" spans="1:65" s="2" customFormat="1" ht="11.25">
      <c r="A538" s="35"/>
      <c r="B538" s="36"/>
      <c r="C538" s="37"/>
      <c r="D538" s="182" t="s">
        <v>134</v>
      </c>
      <c r="E538" s="37"/>
      <c r="F538" s="183" t="s">
        <v>920</v>
      </c>
      <c r="G538" s="37"/>
      <c r="H538" s="37"/>
      <c r="I538" s="184"/>
      <c r="J538" s="37"/>
      <c r="K538" s="37"/>
      <c r="L538" s="40"/>
      <c r="M538" s="185"/>
      <c r="N538" s="186"/>
      <c r="O538" s="65"/>
      <c r="P538" s="65"/>
      <c r="Q538" s="65"/>
      <c r="R538" s="65"/>
      <c r="S538" s="65"/>
      <c r="T538" s="66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T538" s="18" t="s">
        <v>134</v>
      </c>
      <c r="AU538" s="18" t="s">
        <v>82</v>
      </c>
    </row>
    <row r="539" spans="1:65" s="13" customFormat="1" ht="11.25">
      <c r="B539" s="187"/>
      <c r="C539" s="188"/>
      <c r="D539" s="189" t="s">
        <v>136</v>
      </c>
      <c r="E539" s="190" t="s">
        <v>19</v>
      </c>
      <c r="F539" s="191" t="s">
        <v>921</v>
      </c>
      <c r="G539" s="188"/>
      <c r="H539" s="192">
        <v>178.9</v>
      </c>
      <c r="I539" s="193"/>
      <c r="J539" s="188"/>
      <c r="K539" s="188"/>
      <c r="L539" s="194"/>
      <c r="M539" s="195"/>
      <c r="N539" s="196"/>
      <c r="O539" s="196"/>
      <c r="P539" s="196"/>
      <c r="Q539" s="196"/>
      <c r="R539" s="196"/>
      <c r="S539" s="196"/>
      <c r="T539" s="197"/>
      <c r="AT539" s="198" t="s">
        <v>136</v>
      </c>
      <c r="AU539" s="198" t="s">
        <v>82</v>
      </c>
      <c r="AV539" s="13" t="s">
        <v>82</v>
      </c>
      <c r="AW539" s="13" t="s">
        <v>35</v>
      </c>
      <c r="AX539" s="13" t="s">
        <v>80</v>
      </c>
      <c r="AY539" s="198" t="s">
        <v>125</v>
      </c>
    </row>
    <row r="540" spans="1:65" s="2" customFormat="1" ht="16.5" customHeight="1">
      <c r="A540" s="35"/>
      <c r="B540" s="36"/>
      <c r="C540" s="210" t="s">
        <v>922</v>
      </c>
      <c r="D540" s="210" t="s">
        <v>234</v>
      </c>
      <c r="E540" s="211" t="s">
        <v>923</v>
      </c>
      <c r="F540" s="212" t="s">
        <v>924</v>
      </c>
      <c r="G540" s="213" t="s">
        <v>147</v>
      </c>
      <c r="H540" s="214">
        <v>187.845</v>
      </c>
      <c r="I540" s="215"/>
      <c r="J540" s="216">
        <f>ROUND(I540*H540,2)</f>
        <v>0</v>
      </c>
      <c r="K540" s="212" t="s">
        <v>19</v>
      </c>
      <c r="L540" s="217"/>
      <c r="M540" s="218" t="s">
        <v>19</v>
      </c>
      <c r="N540" s="219" t="s">
        <v>46</v>
      </c>
      <c r="O540" s="65"/>
      <c r="P540" s="178">
        <f>O540*H540</f>
        <v>0</v>
      </c>
      <c r="Q540" s="178">
        <v>7.6999999999999996E-4</v>
      </c>
      <c r="R540" s="178">
        <f>Q540*H540</f>
        <v>0.14464064999999998</v>
      </c>
      <c r="S540" s="178">
        <v>0</v>
      </c>
      <c r="T540" s="179">
        <f>S540*H540</f>
        <v>0</v>
      </c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R540" s="180" t="s">
        <v>330</v>
      </c>
      <c r="AT540" s="180" t="s">
        <v>234</v>
      </c>
      <c r="AU540" s="180" t="s">
        <v>82</v>
      </c>
      <c r="AY540" s="18" t="s">
        <v>125</v>
      </c>
      <c r="BE540" s="181">
        <f>IF(N540="základní",J540,0)</f>
        <v>0</v>
      </c>
      <c r="BF540" s="181">
        <f>IF(N540="snížená",J540,0)</f>
        <v>0</v>
      </c>
      <c r="BG540" s="181">
        <f>IF(N540="zákl. přenesená",J540,0)</f>
        <v>0</v>
      </c>
      <c r="BH540" s="181">
        <f>IF(N540="sníž. přenesená",J540,0)</f>
        <v>0</v>
      </c>
      <c r="BI540" s="181">
        <f>IF(N540="nulová",J540,0)</f>
        <v>0</v>
      </c>
      <c r="BJ540" s="18" t="s">
        <v>80</v>
      </c>
      <c r="BK540" s="181">
        <f>ROUND(I540*H540,2)</f>
        <v>0</v>
      </c>
      <c r="BL540" s="18" t="s">
        <v>227</v>
      </c>
      <c r="BM540" s="180" t="s">
        <v>925</v>
      </c>
    </row>
    <row r="541" spans="1:65" s="13" customFormat="1" ht="11.25">
      <c r="B541" s="187"/>
      <c r="C541" s="188"/>
      <c r="D541" s="189" t="s">
        <v>136</v>
      </c>
      <c r="E541" s="188"/>
      <c r="F541" s="191" t="s">
        <v>926</v>
      </c>
      <c r="G541" s="188"/>
      <c r="H541" s="192">
        <v>187.845</v>
      </c>
      <c r="I541" s="193"/>
      <c r="J541" s="188"/>
      <c r="K541" s="188"/>
      <c r="L541" s="194"/>
      <c r="M541" s="195"/>
      <c r="N541" s="196"/>
      <c r="O541" s="196"/>
      <c r="P541" s="196"/>
      <c r="Q541" s="196"/>
      <c r="R541" s="196"/>
      <c r="S541" s="196"/>
      <c r="T541" s="197"/>
      <c r="AT541" s="198" t="s">
        <v>136</v>
      </c>
      <c r="AU541" s="198" t="s">
        <v>82</v>
      </c>
      <c r="AV541" s="13" t="s">
        <v>82</v>
      </c>
      <c r="AW541" s="13" t="s">
        <v>4</v>
      </c>
      <c r="AX541" s="13" t="s">
        <v>80</v>
      </c>
      <c r="AY541" s="198" t="s">
        <v>125</v>
      </c>
    </row>
    <row r="542" spans="1:65" s="2" customFormat="1" ht="21.75" customHeight="1">
      <c r="A542" s="35"/>
      <c r="B542" s="36"/>
      <c r="C542" s="169" t="s">
        <v>927</v>
      </c>
      <c r="D542" s="169" t="s">
        <v>127</v>
      </c>
      <c r="E542" s="170" t="s">
        <v>928</v>
      </c>
      <c r="F542" s="171" t="s">
        <v>929</v>
      </c>
      <c r="G542" s="172" t="s">
        <v>271</v>
      </c>
      <c r="H542" s="173">
        <v>1</v>
      </c>
      <c r="I542" s="174"/>
      <c r="J542" s="175">
        <f>ROUND(I542*H542,2)</f>
        <v>0</v>
      </c>
      <c r="K542" s="171" t="s">
        <v>131</v>
      </c>
      <c r="L542" s="40"/>
      <c r="M542" s="176" t="s">
        <v>19</v>
      </c>
      <c r="N542" s="177" t="s">
        <v>46</v>
      </c>
      <c r="O542" s="65"/>
      <c r="P542" s="178">
        <f>O542*H542</f>
        <v>0</v>
      </c>
      <c r="Q542" s="178">
        <v>0</v>
      </c>
      <c r="R542" s="178">
        <f>Q542*H542</f>
        <v>0</v>
      </c>
      <c r="S542" s="178">
        <v>0</v>
      </c>
      <c r="T542" s="179">
        <f>S542*H542</f>
        <v>0</v>
      </c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R542" s="180" t="s">
        <v>227</v>
      </c>
      <c r="AT542" s="180" t="s">
        <v>127</v>
      </c>
      <c r="AU542" s="180" t="s">
        <v>82</v>
      </c>
      <c r="AY542" s="18" t="s">
        <v>125</v>
      </c>
      <c r="BE542" s="181">
        <f>IF(N542="základní",J542,0)</f>
        <v>0</v>
      </c>
      <c r="BF542" s="181">
        <f>IF(N542="snížená",J542,0)</f>
        <v>0</v>
      </c>
      <c r="BG542" s="181">
        <f>IF(N542="zákl. přenesená",J542,0)</f>
        <v>0</v>
      </c>
      <c r="BH542" s="181">
        <f>IF(N542="sníž. přenesená",J542,0)</f>
        <v>0</v>
      </c>
      <c r="BI542" s="181">
        <f>IF(N542="nulová",J542,0)</f>
        <v>0</v>
      </c>
      <c r="BJ542" s="18" t="s">
        <v>80</v>
      </c>
      <c r="BK542" s="181">
        <f>ROUND(I542*H542,2)</f>
        <v>0</v>
      </c>
      <c r="BL542" s="18" t="s">
        <v>227</v>
      </c>
      <c r="BM542" s="180" t="s">
        <v>930</v>
      </c>
    </row>
    <row r="543" spans="1:65" s="2" customFormat="1" ht="11.25">
      <c r="A543" s="35"/>
      <c r="B543" s="36"/>
      <c r="C543" s="37"/>
      <c r="D543" s="182" t="s">
        <v>134</v>
      </c>
      <c r="E543" s="37"/>
      <c r="F543" s="183" t="s">
        <v>931</v>
      </c>
      <c r="G543" s="37"/>
      <c r="H543" s="37"/>
      <c r="I543" s="184"/>
      <c r="J543" s="37"/>
      <c r="K543" s="37"/>
      <c r="L543" s="40"/>
      <c r="M543" s="185"/>
      <c r="N543" s="186"/>
      <c r="O543" s="65"/>
      <c r="P543" s="65"/>
      <c r="Q543" s="65"/>
      <c r="R543" s="65"/>
      <c r="S543" s="65"/>
      <c r="T543" s="66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T543" s="18" t="s">
        <v>134</v>
      </c>
      <c r="AU543" s="18" t="s">
        <v>82</v>
      </c>
    </row>
    <row r="544" spans="1:65" s="2" customFormat="1" ht="24.2" customHeight="1">
      <c r="A544" s="35"/>
      <c r="B544" s="36"/>
      <c r="C544" s="210" t="s">
        <v>932</v>
      </c>
      <c r="D544" s="210" t="s">
        <v>234</v>
      </c>
      <c r="E544" s="211" t="s">
        <v>933</v>
      </c>
      <c r="F544" s="212" t="s">
        <v>934</v>
      </c>
      <c r="G544" s="213" t="s">
        <v>271</v>
      </c>
      <c r="H544" s="214">
        <v>1</v>
      </c>
      <c r="I544" s="215"/>
      <c r="J544" s="216">
        <f>ROUND(I544*H544,2)</f>
        <v>0</v>
      </c>
      <c r="K544" s="212" t="s">
        <v>19</v>
      </c>
      <c r="L544" s="217"/>
      <c r="M544" s="218" t="s">
        <v>19</v>
      </c>
      <c r="N544" s="219" t="s">
        <v>46</v>
      </c>
      <c r="O544" s="65"/>
      <c r="P544" s="178">
        <f>O544*H544</f>
        <v>0</v>
      </c>
      <c r="Q544" s="178">
        <v>2.98E-3</v>
      </c>
      <c r="R544" s="178">
        <f>Q544*H544</f>
        <v>2.98E-3</v>
      </c>
      <c r="S544" s="178">
        <v>0</v>
      </c>
      <c r="T544" s="179">
        <f>S544*H544</f>
        <v>0</v>
      </c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R544" s="180" t="s">
        <v>330</v>
      </c>
      <c r="AT544" s="180" t="s">
        <v>234</v>
      </c>
      <c r="AU544" s="180" t="s">
        <v>82</v>
      </c>
      <c r="AY544" s="18" t="s">
        <v>125</v>
      </c>
      <c r="BE544" s="181">
        <f>IF(N544="základní",J544,0)</f>
        <v>0</v>
      </c>
      <c r="BF544" s="181">
        <f>IF(N544="snížená",J544,0)</f>
        <v>0</v>
      </c>
      <c r="BG544" s="181">
        <f>IF(N544="zákl. přenesená",J544,0)</f>
        <v>0</v>
      </c>
      <c r="BH544" s="181">
        <f>IF(N544="sníž. přenesená",J544,0)</f>
        <v>0</v>
      </c>
      <c r="BI544" s="181">
        <f>IF(N544="nulová",J544,0)</f>
        <v>0</v>
      </c>
      <c r="BJ544" s="18" t="s">
        <v>80</v>
      </c>
      <c r="BK544" s="181">
        <f>ROUND(I544*H544,2)</f>
        <v>0</v>
      </c>
      <c r="BL544" s="18" t="s">
        <v>227</v>
      </c>
      <c r="BM544" s="180" t="s">
        <v>935</v>
      </c>
    </row>
    <row r="545" spans="1:65" s="2" customFormat="1" ht="16.5" customHeight="1">
      <c r="A545" s="35"/>
      <c r="B545" s="36"/>
      <c r="C545" s="169" t="s">
        <v>936</v>
      </c>
      <c r="D545" s="169" t="s">
        <v>127</v>
      </c>
      <c r="E545" s="170" t="s">
        <v>937</v>
      </c>
      <c r="F545" s="171" t="s">
        <v>938</v>
      </c>
      <c r="G545" s="172" t="s">
        <v>271</v>
      </c>
      <c r="H545" s="173">
        <v>1</v>
      </c>
      <c r="I545" s="174"/>
      <c r="J545" s="175">
        <f>ROUND(I545*H545,2)</f>
        <v>0</v>
      </c>
      <c r="K545" s="171" t="s">
        <v>19</v>
      </c>
      <c r="L545" s="40"/>
      <c r="M545" s="176" t="s">
        <v>19</v>
      </c>
      <c r="N545" s="177" t="s">
        <v>46</v>
      </c>
      <c r="O545" s="65"/>
      <c r="P545" s="178">
        <f>O545*H545</f>
        <v>0</v>
      </c>
      <c r="Q545" s="178">
        <v>0</v>
      </c>
      <c r="R545" s="178">
        <f>Q545*H545</f>
        <v>0</v>
      </c>
      <c r="S545" s="178">
        <v>0</v>
      </c>
      <c r="T545" s="179">
        <f>S545*H545</f>
        <v>0</v>
      </c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R545" s="180" t="s">
        <v>227</v>
      </c>
      <c r="AT545" s="180" t="s">
        <v>127</v>
      </c>
      <c r="AU545" s="180" t="s">
        <v>82</v>
      </c>
      <c r="AY545" s="18" t="s">
        <v>125</v>
      </c>
      <c r="BE545" s="181">
        <f>IF(N545="základní",J545,0)</f>
        <v>0</v>
      </c>
      <c r="BF545" s="181">
        <f>IF(N545="snížená",J545,0)</f>
        <v>0</v>
      </c>
      <c r="BG545" s="181">
        <f>IF(N545="zákl. přenesená",J545,0)</f>
        <v>0</v>
      </c>
      <c r="BH545" s="181">
        <f>IF(N545="sníž. přenesená",J545,0)</f>
        <v>0</v>
      </c>
      <c r="BI545" s="181">
        <f>IF(N545="nulová",J545,0)</f>
        <v>0</v>
      </c>
      <c r="BJ545" s="18" t="s">
        <v>80</v>
      </c>
      <c r="BK545" s="181">
        <f>ROUND(I545*H545,2)</f>
        <v>0</v>
      </c>
      <c r="BL545" s="18" t="s">
        <v>227</v>
      </c>
      <c r="BM545" s="180" t="s">
        <v>939</v>
      </c>
    </row>
    <row r="546" spans="1:65" s="2" customFormat="1" ht="16.5" customHeight="1">
      <c r="A546" s="35"/>
      <c r="B546" s="36"/>
      <c r="C546" s="210" t="s">
        <v>940</v>
      </c>
      <c r="D546" s="210" t="s">
        <v>234</v>
      </c>
      <c r="E546" s="211" t="s">
        <v>941</v>
      </c>
      <c r="F546" s="212" t="s">
        <v>942</v>
      </c>
      <c r="G546" s="213" t="s">
        <v>271</v>
      </c>
      <c r="H546" s="214">
        <v>1</v>
      </c>
      <c r="I546" s="215"/>
      <c r="J546" s="216">
        <f>ROUND(I546*H546,2)</f>
        <v>0</v>
      </c>
      <c r="K546" s="212" t="s">
        <v>19</v>
      </c>
      <c r="L546" s="217"/>
      <c r="M546" s="218" t="s">
        <v>19</v>
      </c>
      <c r="N546" s="219" t="s">
        <v>46</v>
      </c>
      <c r="O546" s="65"/>
      <c r="P546" s="178">
        <f>O546*H546</f>
        <v>0</v>
      </c>
      <c r="Q546" s="178">
        <v>0</v>
      </c>
      <c r="R546" s="178">
        <f>Q546*H546</f>
        <v>0</v>
      </c>
      <c r="S546" s="178">
        <v>0</v>
      </c>
      <c r="T546" s="179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180" t="s">
        <v>330</v>
      </c>
      <c r="AT546" s="180" t="s">
        <v>234</v>
      </c>
      <c r="AU546" s="180" t="s">
        <v>82</v>
      </c>
      <c r="AY546" s="18" t="s">
        <v>125</v>
      </c>
      <c r="BE546" s="181">
        <f>IF(N546="základní",J546,0)</f>
        <v>0</v>
      </c>
      <c r="BF546" s="181">
        <f>IF(N546="snížená",J546,0)</f>
        <v>0</v>
      </c>
      <c r="BG546" s="181">
        <f>IF(N546="zákl. přenesená",J546,0)</f>
        <v>0</v>
      </c>
      <c r="BH546" s="181">
        <f>IF(N546="sníž. přenesená",J546,0)</f>
        <v>0</v>
      </c>
      <c r="BI546" s="181">
        <f>IF(N546="nulová",J546,0)</f>
        <v>0</v>
      </c>
      <c r="BJ546" s="18" t="s">
        <v>80</v>
      </c>
      <c r="BK546" s="181">
        <f>ROUND(I546*H546,2)</f>
        <v>0</v>
      </c>
      <c r="BL546" s="18" t="s">
        <v>227</v>
      </c>
      <c r="BM546" s="180" t="s">
        <v>943</v>
      </c>
    </row>
    <row r="547" spans="1:65" s="2" customFormat="1" ht="49.15" customHeight="1">
      <c r="A547" s="35"/>
      <c r="B547" s="36"/>
      <c r="C547" s="169" t="s">
        <v>944</v>
      </c>
      <c r="D547" s="169" t="s">
        <v>127</v>
      </c>
      <c r="E547" s="170" t="s">
        <v>945</v>
      </c>
      <c r="F547" s="171" t="s">
        <v>946</v>
      </c>
      <c r="G547" s="172" t="s">
        <v>211</v>
      </c>
      <c r="H547" s="173">
        <v>2.5150000000000001</v>
      </c>
      <c r="I547" s="174"/>
      <c r="J547" s="175">
        <f>ROUND(I547*H547,2)</f>
        <v>0</v>
      </c>
      <c r="K547" s="171" t="s">
        <v>131</v>
      </c>
      <c r="L547" s="40"/>
      <c r="M547" s="176" t="s">
        <v>19</v>
      </c>
      <c r="N547" s="177" t="s">
        <v>46</v>
      </c>
      <c r="O547" s="65"/>
      <c r="P547" s="178">
        <f>O547*H547</f>
        <v>0</v>
      </c>
      <c r="Q547" s="178">
        <v>0</v>
      </c>
      <c r="R547" s="178">
        <f>Q547*H547</f>
        <v>0</v>
      </c>
      <c r="S547" s="178">
        <v>0</v>
      </c>
      <c r="T547" s="179">
        <f>S547*H547</f>
        <v>0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180" t="s">
        <v>227</v>
      </c>
      <c r="AT547" s="180" t="s">
        <v>127</v>
      </c>
      <c r="AU547" s="180" t="s">
        <v>82</v>
      </c>
      <c r="AY547" s="18" t="s">
        <v>125</v>
      </c>
      <c r="BE547" s="181">
        <f>IF(N547="základní",J547,0)</f>
        <v>0</v>
      </c>
      <c r="BF547" s="181">
        <f>IF(N547="snížená",J547,0)</f>
        <v>0</v>
      </c>
      <c r="BG547" s="181">
        <f>IF(N547="zákl. přenesená",J547,0)</f>
        <v>0</v>
      </c>
      <c r="BH547" s="181">
        <f>IF(N547="sníž. přenesená",J547,0)</f>
        <v>0</v>
      </c>
      <c r="BI547" s="181">
        <f>IF(N547="nulová",J547,0)</f>
        <v>0</v>
      </c>
      <c r="BJ547" s="18" t="s">
        <v>80</v>
      </c>
      <c r="BK547" s="181">
        <f>ROUND(I547*H547,2)</f>
        <v>0</v>
      </c>
      <c r="BL547" s="18" t="s">
        <v>227</v>
      </c>
      <c r="BM547" s="180" t="s">
        <v>947</v>
      </c>
    </row>
    <row r="548" spans="1:65" s="2" customFormat="1" ht="11.25">
      <c r="A548" s="35"/>
      <c r="B548" s="36"/>
      <c r="C548" s="37"/>
      <c r="D548" s="182" t="s">
        <v>134</v>
      </c>
      <c r="E548" s="37"/>
      <c r="F548" s="183" t="s">
        <v>948</v>
      </c>
      <c r="G548" s="37"/>
      <c r="H548" s="37"/>
      <c r="I548" s="184"/>
      <c r="J548" s="37"/>
      <c r="K548" s="37"/>
      <c r="L548" s="40"/>
      <c r="M548" s="185"/>
      <c r="N548" s="186"/>
      <c r="O548" s="65"/>
      <c r="P548" s="65"/>
      <c r="Q548" s="65"/>
      <c r="R548" s="65"/>
      <c r="S548" s="65"/>
      <c r="T548" s="66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T548" s="18" t="s">
        <v>134</v>
      </c>
      <c r="AU548" s="18" t="s">
        <v>82</v>
      </c>
    </row>
    <row r="549" spans="1:65" s="12" customFormat="1" ht="22.9" customHeight="1">
      <c r="B549" s="153"/>
      <c r="C549" s="154"/>
      <c r="D549" s="155" t="s">
        <v>74</v>
      </c>
      <c r="E549" s="167" t="s">
        <v>949</v>
      </c>
      <c r="F549" s="167" t="s">
        <v>950</v>
      </c>
      <c r="G549" s="154"/>
      <c r="H549" s="154"/>
      <c r="I549" s="157"/>
      <c r="J549" s="168">
        <f>BK549</f>
        <v>0</v>
      </c>
      <c r="K549" s="154"/>
      <c r="L549" s="159"/>
      <c r="M549" s="160"/>
      <c r="N549" s="161"/>
      <c r="O549" s="161"/>
      <c r="P549" s="162">
        <f>SUM(P550:P566)</f>
        <v>0</v>
      </c>
      <c r="Q549" s="161"/>
      <c r="R549" s="162">
        <f>SUM(R550:R566)</f>
        <v>0.10986272</v>
      </c>
      <c r="S549" s="161"/>
      <c r="T549" s="163">
        <f>SUM(T550:T566)</f>
        <v>0</v>
      </c>
      <c r="AR549" s="164" t="s">
        <v>82</v>
      </c>
      <c r="AT549" s="165" t="s">
        <v>74</v>
      </c>
      <c r="AU549" s="165" t="s">
        <v>80</v>
      </c>
      <c r="AY549" s="164" t="s">
        <v>125</v>
      </c>
      <c r="BK549" s="166">
        <f>SUM(BK550:BK566)</f>
        <v>0</v>
      </c>
    </row>
    <row r="550" spans="1:65" s="2" customFormat="1" ht="37.9" customHeight="1">
      <c r="A550" s="35"/>
      <c r="B550" s="36"/>
      <c r="C550" s="169" t="s">
        <v>951</v>
      </c>
      <c r="D550" s="169" t="s">
        <v>127</v>
      </c>
      <c r="E550" s="170" t="s">
        <v>952</v>
      </c>
      <c r="F550" s="171" t="s">
        <v>953</v>
      </c>
      <c r="G550" s="172" t="s">
        <v>130</v>
      </c>
      <c r="H550" s="173">
        <v>238.83199999999999</v>
      </c>
      <c r="I550" s="174"/>
      <c r="J550" s="175">
        <f>ROUND(I550*H550,2)</f>
        <v>0</v>
      </c>
      <c r="K550" s="171" t="s">
        <v>131</v>
      </c>
      <c r="L550" s="40"/>
      <c r="M550" s="176" t="s">
        <v>19</v>
      </c>
      <c r="N550" s="177" t="s">
        <v>46</v>
      </c>
      <c r="O550" s="65"/>
      <c r="P550" s="178">
        <f>O550*H550</f>
        <v>0</v>
      </c>
      <c r="Q550" s="178">
        <v>8.0000000000000007E-5</v>
      </c>
      <c r="R550" s="178">
        <f>Q550*H550</f>
        <v>1.9106560000000002E-2</v>
      </c>
      <c r="S550" s="178">
        <v>0</v>
      </c>
      <c r="T550" s="179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180" t="s">
        <v>227</v>
      </c>
      <c r="AT550" s="180" t="s">
        <v>127</v>
      </c>
      <c r="AU550" s="180" t="s">
        <v>82</v>
      </c>
      <c r="AY550" s="18" t="s">
        <v>125</v>
      </c>
      <c r="BE550" s="181">
        <f>IF(N550="základní",J550,0)</f>
        <v>0</v>
      </c>
      <c r="BF550" s="181">
        <f>IF(N550="snížená",J550,0)</f>
        <v>0</v>
      </c>
      <c r="BG550" s="181">
        <f>IF(N550="zákl. přenesená",J550,0)</f>
        <v>0</v>
      </c>
      <c r="BH550" s="181">
        <f>IF(N550="sníž. přenesená",J550,0)</f>
        <v>0</v>
      </c>
      <c r="BI550" s="181">
        <f>IF(N550="nulová",J550,0)</f>
        <v>0</v>
      </c>
      <c r="BJ550" s="18" t="s">
        <v>80</v>
      </c>
      <c r="BK550" s="181">
        <f>ROUND(I550*H550,2)</f>
        <v>0</v>
      </c>
      <c r="BL550" s="18" t="s">
        <v>227</v>
      </c>
      <c r="BM550" s="180" t="s">
        <v>954</v>
      </c>
    </row>
    <row r="551" spans="1:65" s="2" customFormat="1" ht="11.25">
      <c r="A551" s="35"/>
      <c r="B551" s="36"/>
      <c r="C551" s="37"/>
      <c r="D551" s="182" t="s">
        <v>134</v>
      </c>
      <c r="E551" s="37"/>
      <c r="F551" s="183" t="s">
        <v>955</v>
      </c>
      <c r="G551" s="37"/>
      <c r="H551" s="37"/>
      <c r="I551" s="184"/>
      <c r="J551" s="37"/>
      <c r="K551" s="37"/>
      <c r="L551" s="40"/>
      <c r="M551" s="185"/>
      <c r="N551" s="186"/>
      <c r="O551" s="65"/>
      <c r="P551" s="65"/>
      <c r="Q551" s="65"/>
      <c r="R551" s="65"/>
      <c r="S551" s="65"/>
      <c r="T551" s="66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T551" s="18" t="s">
        <v>134</v>
      </c>
      <c r="AU551" s="18" t="s">
        <v>82</v>
      </c>
    </row>
    <row r="552" spans="1:65" s="2" customFormat="1" ht="24.2" customHeight="1">
      <c r="A552" s="35"/>
      <c r="B552" s="36"/>
      <c r="C552" s="169" t="s">
        <v>956</v>
      </c>
      <c r="D552" s="169" t="s">
        <v>127</v>
      </c>
      <c r="E552" s="170" t="s">
        <v>957</v>
      </c>
      <c r="F552" s="171" t="s">
        <v>958</v>
      </c>
      <c r="G552" s="172" t="s">
        <v>130</v>
      </c>
      <c r="H552" s="173">
        <v>238.83199999999999</v>
      </c>
      <c r="I552" s="174"/>
      <c r="J552" s="175">
        <f>ROUND(I552*H552,2)</f>
        <v>0</v>
      </c>
      <c r="K552" s="171" t="s">
        <v>131</v>
      </c>
      <c r="L552" s="40"/>
      <c r="M552" s="176" t="s">
        <v>19</v>
      </c>
      <c r="N552" s="177" t="s">
        <v>46</v>
      </c>
      <c r="O552" s="65"/>
      <c r="P552" s="178">
        <f>O552*H552</f>
        <v>0</v>
      </c>
      <c r="Q552" s="178">
        <v>1.3999999999999999E-4</v>
      </c>
      <c r="R552" s="178">
        <f>Q552*H552</f>
        <v>3.3436479999999998E-2</v>
      </c>
      <c r="S552" s="178">
        <v>0</v>
      </c>
      <c r="T552" s="179">
        <f>S552*H552</f>
        <v>0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180" t="s">
        <v>227</v>
      </c>
      <c r="AT552" s="180" t="s">
        <v>127</v>
      </c>
      <c r="AU552" s="180" t="s">
        <v>82</v>
      </c>
      <c r="AY552" s="18" t="s">
        <v>125</v>
      </c>
      <c r="BE552" s="181">
        <f>IF(N552="základní",J552,0)</f>
        <v>0</v>
      </c>
      <c r="BF552" s="181">
        <f>IF(N552="snížená",J552,0)</f>
        <v>0</v>
      </c>
      <c r="BG552" s="181">
        <f>IF(N552="zákl. přenesená",J552,0)</f>
        <v>0</v>
      </c>
      <c r="BH552" s="181">
        <f>IF(N552="sníž. přenesená",J552,0)</f>
        <v>0</v>
      </c>
      <c r="BI552" s="181">
        <f>IF(N552="nulová",J552,0)</f>
        <v>0</v>
      </c>
      <c r="BJ552" s="18" t="s">
        <v>80</v>
      </c>
      <c r="BK552" s="181">
        <f>ROUND(I552*H552,2)</f>
        <v>0</v>
      </c>
      <c r="BL552" s="18" t="s">
        <v>227</v>
      </c>
      <c r="BM552" s="180" t="s">
        <v>959</v>
      </c>
    </row>
    <row r="553" spans="1:65" s="2" customFormat="1" ht="11.25">
      <c r="A553" s="35"/>
      <c r="B553" s="36"/>
      <c r="C553" s="37"/>
      <c r="D553" s="182" t="s">
        <v>134</v>
      </c>
      <c r="E553" s="37"/>
      <c r="F553" s="183" t="s">
        <v>960</v>
      </c>
      <c r="G553" s="37"/>
      <c r="H553" s="37"/>
      <c r="I553" s="184"/>
      <c r="J553" s="37"/>
      <c r="K553" s="37"/>
      <c r="L553" s="40"/>
      <c r="M553" s="185"/>
      <c r="N553" s="186"/>
      <c r="O553" s="65"/>
      <c r="P553" s="65"/>
      <c r="Q553" s="65"/>
      <c r="R553" s="65"/>
      <c r="S553" s="65"/>
      <c r="T553" s="66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T553" s="18" t="s">
        <v>134</v>
      </c>
      <c r="AU553" s="18" t="s">
        <v>82</v>
      </c>
    </row>
    <row r="554" spans="1:65" s="2" customFormat="1" ht="24.2" customHeight="1">
      <c r="A554" s="35"/>
      <c r="B554" s="36"/>
      <c r="C554" s="169" t="s">
        <v>961</v>
      </c>
      <c r="D554" s="169" t="s">
        <v>127</v>
      </c>
      <c r="E554" s="170" t="s">
        <v>962</v>
      </c>
      <c r="F554" s="171" t="s">
        <v>963</v>
      </c>
      <c r="G554" s="172" t="s">
        <v>130</v>
      </c>
      <c r="H554" s="173">
        <v>238.83199999999999</v>
      </c>
      <c r="I554" s="174"/>
      <c r="J554" s="175">
        <f>ROUND(I554*H554,2)</f>
        <v>0</v>
      </c>
      <c r="K554" s="171" t="s">
        <v>131</v>
      </c>
      <c r="L554" s="40"/>
      <c r="M554" s="176" t="s">
        <v>19</v>
      </c>
      <c r="N554" s="177" t="s">
        <v>46</v>
      </c>
      <c r="O554" s="65"/>
      <c r="P554" s="178">
        <f>O554*H554</f>
        <v>0</v>
      </c>
      <c r="Q554" s="178">
        <v>1.2E-4</v>
      </c>
      <c r="R554" s="178">
        <f>Q554*H554</f>
        <v>2.8659839999999999E-2</v>
      </c>
      <c r="S554" s="178">
        <v>0</v>
      </c>
      <c r="T554" s="179">
        <f>S554*H554</f>
        <v>0</v>
      </c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R554" s="180" t="s">
        <v>227</v>
      </c>
      <c r="AT554" s="180" t="s">
        <v>127</v>
      </c>
      <c r="AU554" s="180" t="s">
        <v>82</v>
      </c>
      <c r="AY554" s="18" t="s">
        <v>125</v>
      </c>
      <c r="BE554" s="181">
        <f>IF(N554="základní",J554,0)</f>
        <v>0</v>
      </c>
      <c r="BF554" s="181">
        <f>IF(N554="snížená",J554,0)</f>
        <v>0</v>
      </c>
      <c r="BG554" s="181">
        <f>IF(N554="zákl. přenesená",J554,0)</f>
        <v>0</v>
      </c>
      <c r="BH554" s="181">
        <f>IF(N554="sníž. přenesená",J554,0)</f>
        <v>0</v>
      </c>
      <c r="BI554" s="181">
        <f>IF(N554="nulová",J554,0)</f>
        <v>0</v>
      </c>
      <c r="BJ554" s="18" t="s">
        <v>80</v>
      </c>
      <c r="BK554" s="181">
        <f>ROUND(I554*H554,2)</f>
        <v>0</v>
      </c>
      <c r="BL554" s="18" t="s">
        <v>227</v>
      </c>
      <c r="BM554" s="180" t="s">
        <v>964</v>
      </c>
    </row>
    <row r="555" spans="1:65" s="2" customFormat="1" ht="11.25">
      <c r="A555" s="35"/>
      <c r="B555" s="36"/>
      <c r="C555" s="37"/>
      <c r="D555" s="182" t="s">
        <v>134</v>
      </c>
      <c r="E555" s="37"/>
      <c r="F555" s="183" t="s">
        <v>965</v>
      </c>
      <c r="G555" s="37"/>
      <c r="H555" s="37"/>
      <c r="I555" s="184"/>
      <c r="J555" s="37"/>
      <c r="K555" s="37"/>
      <c r="L555" s="40"/>
      <c r="M555" s="185"/>
      <c r="N555" s="186"/>
      <c r="O555" s="65"/>
      <c r="P555" s="65"/>
      <c r="Q555" s="65"/>
      <c r="R555" s="65"/>
      <c r="S555" s="65"/>
      <c r="T555" s="66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T555" s="18" t="s">
        <v>134</v>
      </c>
      <c r="AU555" s="18" t="s">
        <v>82</v>
      </c>
    </row>
    <row r="556" spans="1:65" s="2" customFormat="1" ht="24.2" customHeight="1">
      <c r="A556" s="35"/>
      <c r="B556" s="36"/>
      <c r="C556" s="169" t="s">
        <v>966</v>
      </c>
      <c r="D556" s="169" t="s">
        <v>127</v>
      </c>
      <c r="E556" s="170" t="s">
        <v>967</v>
      </c>
      <c r="F556" s="171" t="s">
        <v>968</v>
      </c>
      <c r="G556" s="172" t="s">
        <v>130</v>
      </c>
      <c r="H556" s="173">
        <v>238.83199999999999</v>
      </c>
      <c r="I556" s="174"/>
      <c r="J556" s="175">
        <f>ROUND(I556*H556,2)</f>
        <v>0</v>
      </c>
      <c r="K556" s="171" t="s">
        <v>131</v>
      </c>
      <c r="L556" s="40"/>
      <c r="M556" s="176" t="s">
        <v>19</v>
      </c>
      <c r="N556" s="177" t="s">
        <v>46</v>
      </c>
      <c r="O556" s="65"/>
      <c r="P556" s="178">
        <f>O556*H556</f>
        <v>0</v>
      </c>
      <c r="Q556" s="178">
        <v>1.2E-4</v>
      </c>
      <c r="R556" s="178">
        <f>Q556*H556</f>
        <v>2.8659839999999999E-2</v>
      </c>
      <c r="S556" s="178">
        <v>0</v>
      </c>
      <c r="T556" s="179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180" t="s">
        <v>227</v>
      </c>
      <c r="AT556" s="180" t="s">
        <v>127</v>
      </c>
      <c r="AU556" s="180" t="s">
        <v>82</v>
      </c>
      <c r="AY556" s="18" t="s">
        <v>125</v>
      </c>
      <c r="BE556" s="181">
        <f>IF(N556="základní",J556,0)</f>
        <v>0</v>
      </c>
      <c r="BF556" s="181">
        <f>IF(N556="snížená",J556,0)</f>
        <v>0</v>
      </c>
      <c r="BG556" s="181">
        <f>IF(N556="zákl. přenesená",J556,0)</f>
        <v>0</v>
      </c>
      <c r="BH556" s="181">
        <f>IF(N556="sníž. přenesená",J556,0)</f>
        <v>0</v>
      </c>
      <c r="BI556" s="181">
        <f>IF(N556="nulová",J556,0)</f>
        <v>0</v>
      </c>
      <c r="BJ556" s="18" t="s">
        <v>80</v>
      </c>
      <c r="BK556" s="181">
        <f>ROUND(I556*H556,2)</f>
        <v>0</v>
      </c>
      <c r="BL556" s="18" t="s">
        <v>227</v>
      </c>
      <c r="BM556" s="180" t="s">
        <v>969</v>
      </c>
    </row>
    <row r="557" spans="1:65" s="2" customFormat="1" ht="11.25">
      <c r="A557" s="35"/>
      <c r="B557" s="36"/>
      <c r="C557" s="37"/>
      <c r="D557" s="182" t="s">
        <v>134</v>
      </c>
      <c r="E557" s="37"/>
      <c r="F557" s="183" t="s">
        <v>970</v>
      </c>
      <c r="G557" s="37"/>
      <c r="H557" s="37"/>
      <c r="I557" s="184"/>
      <c r="J557" s="37"/>
      <c r="K557" s="37"/>
      <c r="L557" s="40"/>
      <c r="M557" s="185"/>
      <c r="N557" s="186"/>
      <c r="O557" s="65"/>
      <c r="P557" s="65"/>
      <c r="Q557" s="65"/>
      <c r="R557" s="65"/>
      <c r="S557" s="65"/>
      <c r="T557" s="66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T557" s="18" t="s">
        <v>134</v>
      </c>
      <c r="AU557" s="18" t="s">
        <v>82</v>
      </c>
    </row>
    <row r="558" spans="1:65" s="13" customFormat="1" ht="11.25">
      <c r="B558" s="187"/>
      <c r="C558" s="188"/>
      <c r="D558" s="189" t="s">
        <v>136</v>
      </c>
      <c r="E558" s="190" t="s">
        <v>19</v>
      </c>
      <c r="F558" s="191" t="s">
        <v>971</v>
      </c>
      <c r="G558" s="188"/>
      <c r="H558" s="192">
        <v>153</v>
      </c>
      <c r="I558" s="193"/>
      <c r="J558" s="188"/>
      <c r="K558" s="188"/>
      <c r="L558" s="194"/>
      <c r="M558" s="195"/>
      <c r="N558" s="196"/>
      <c r="O558" s="196"/>
      <c r="P558" s="196"/>
      <c r="Q558" s="196"/>
      <c r="R558" s="196"/>
      <c r="S558" s="196"/>
      <c r="T558" s="197"/>
      <c r="AT558" s="198" t="s">
        <v>136</v>
      </c>
      <c r="AU558" s="198" t="s">
        <v>82</v>
      </c>
      <c r="AV558" s="13" t="s">
        <v>82</v>
      </c>
      <c r="AW558" s="13" t="s">
        <v>35</v>
      </c>
      <c r="AX558" s="13" t="s">
        <v>75</v>
      </c>
      <c r="AY558" s="198" t="s">
        <v>125</v>
      </c>
    </row>
    <row r="559" spans="1:65" s="13" customFormat="1" ht="33.75">
      <c r="B559" s="187"/>
      <c r="C559" s="188"/>
      <c r="D559" s="189" t="s">
        <v>136</v>
      </c>
      <c r="E559" s="190" t="s">
        <v>19</v>
      </c>
      <c r="F559" s="191" t="s">
        <v>972</v>
      </c>
      <c r="G559" s="188"/>
      <c r="H559" s="192">
        <v>37.927</v>
      </c>
      <c r="I559" s="193"/>
      <c r="J559" s="188"/>
      <c r="K559" s="188"/>
      <c r="L559" s="194"/>
      <c r="M559" s="195"/>
      <c r="N559" s="196"/>
      <c r="O559" s="196"/>
      <c r="P559" s="196"/>
      <c r="Q559" s="196"/>
      <c r="R559" s="196"/>
      <c r="S559" s="196"/>
      <c r="T559" s="197"/>
      <c r="AT559" s="198" t="s">
        <v>136</v>
      </c>
      <c r="AU559" s="198" t="s">
        <v>82</v>
      </c>
      <c r="AV559" s="13" t="s">
        <v>82</v>
      </c>
      <c r="AW559" s="13" t="s">
        <v>35</v>
      </c>
      <c r="AX559" s="13" t="s">
        <v>75</v>
      </c>
      <c r="AY559" s="198" t="s">
        <v>125</v>
      </c>
    </row>
    <row r="560" spans="1:65" s="13" customFormat="1" ht="33.75">
      <c r="B560" s="187"/>
      <c r="C560" s="188"/>
      <c r="D560" s="189" t="s">
        <v>136</v>
      </c>
      <c r="E560" s="190" t="s">
        <v>19</v>
      </c>
      <c r="F560" s="191" t="s">
        <v>973</v>
      </c>
      <c r="G560" s="188"/>
      <c r="H560" s="192">
        <v>22.405999999999999</v>
      </c>
      <c r="I560" s="193"/>
      <c r="J560" s="188"/>
      <c r="K560" s="188"/>
      <c r="L560" s="194"/>
      <c r="M560" s="195"/>
      <c r="N560" s="196"/>
      <c r="O560" s="196"/>
      <c r="P560" s="196"/>
      <c r="Q560" s="196"/>
      <c r="R560" s="196"/>
      <c r="S560" s="196"/>
      <c r="T560" s="197"/>
      <c r="AT560" s="198" t="s">
        <v>136</v>
      </c>
      <c r="AU560" s="198" t="s">
        <v>82</v>
      </c>
      <c r="AV560" s="13" t="s">
        <v>82</v>
      </c>
      <c r="AW560" s="13" t="s">
        <v>35</v>
      </c>
      <c r="AX560" s="13" t="s">
        <v>75</v>
      </c>
      <c r="AY560" s="198" t="s">
        <v>125</v>
      </c>
    </row>
    <row r="561" spans="1:65" s="13" customFormat="1" ht="11.25">
      <c r="B561" s="187"/>
      <c r="C561" s="188"/>
      <c r="D561" s="189" t="s">
        <v>136</v>
      </c>
      <c r="E561" s="190" t="s">
        <v>19</v>
      </c>
      <c r="F561" s="191" t="s">
        <v>974</v>
      </c>
      <c r="G561" s="188"/>
      <c r="H561" s="192">
        <v>14.224</v>
      </c>
      <c r="I561" s="193"/>
      <c r="J561" s="188"/>
      <c r="K561" s="188"/>
      <c r="L561" s="194"/>
      <c r="M561" s="195"/>
      <c r="N561" s="196"/>
      <c r="O561" s="196"/>
      <c r="P561" s="196"/>
      <c r="Q561" s="196"/>
      <c r="R561" s="196"/>
      <c r="S561" s="196"/>
      <c r="T561" s="197"/>
      <c r="AT561" s="198" t="s">
        <v>136</v>
      </c>
      <c r="AU561" s="198" t="s">
        <v>82</v>
      </c>
      <c r="AV561" s="13" t="s">
        <v>82</v>
      </c>
      <c r="AW561" s="13" t="s">
        <v>35</v>
      </c>
      <c r="AX561" s="13" t="s">
        <v>75</v>
      </c>
      <c r="AY561" s="198" t="s">
        <v>125</v>
      </c>
    </row>
    <row r="562" spans="1:65" s="13" customFormat="1" ht="11.25">
      <c r="B562" s="187"/>
      <c r="C562" s="188"/>
      <c r="D562" s="189" t="s">
        <v>136</v>
      </c>
      <c r="E562" s="190" t="s">
        <v>19</v>
      </c>
      <c r="F562" s="191" t="s">
        <v>975</v>
      </c>
      <c r="G562" s="188"/>
      <c r="H562" s="192">
        <v>2.976</v>
      </c>
      <c r="I562" s="193"/>
      <c r="J562" s="188"/>
      <c r="K562" s="188"/>
      <c r="L562" s="194"/>
      <c r="M562" s="195"/>
      <c r="N562" s="196"/>
      <c r="O562" s="196"/>
      <c r="P562" s="196"/>
      <c r="Q562" s="196"/>
      <c r="R562" s="196"/>
      <c r="S562" s="196"/>
      <c r="T562" s="197"/>
      <c r="AT562" s="198" t="s">
        <v>136</v>
      </c>
      <c r="AU562" s="198" t="s">
        <v>82</v>
      </c>
      <c r="AV562" s="13" t="s">
        <v>82</v>
      </c>
      <c r="AW562" s="13" t="s">
        <v>35</v>
      </c>
      <c r="AX562" s="13" t="s">
        <v>75</v>
      </c>
      <c r="AY562" s="198" t="s">
        <v>125</v>
      </c>
    </row>
    <row r="563" spans="1:65" s="13" customFormat="1" ht="11.25">
      <c r="B563" s="187"/>
      <c r="C563" s="188"/>
      <c r="D563" s="189" t="s">
        <v>136</v>
      </c>
      <c r="E563" s="190" t="s">
        <v>19</v>
      </c>
      <c r="F563" s="191" t="s">
        <v>976</v>
      </c>
      <c r="G563" s="188"/>
      <c r="H563" s="192">
        <v>3.633</v>
      </c>
      <c r="I563" s="193"/>
      <c r="J563" s="188"/>
      <c r="K563" s="188"/>
      <c r="L563" s="194"/>
      <c r="M563" s="195"/>
      <c r="N563" s="196"/>
      <c r="O563" s="196"/>
      <c r="P563" s="196"/>
      <c r="Q563" s="196"/>
      <c r="R563" s="196"/>
      <c r="S563" s="196"/>
      <c r="T563" s="197"/>
      <c r="AT563" s="198" t="s">
        <v>136</v>
      </c>
      <c r="AU563" s="198" t="s">
        <v>82</v>
      </c>
      <c r="AV563" s="13" t="s">
        <v>82</v>
      </c>
      <c r="AW563" s="13" t="s">
        <v>35</v>
      </c>
      <c r="AX563" s="13" t="s">
        <v>75</v>
      </c>
      <c r="AY563" s="198" t="s">
        <v>125</v>
      </c>
    </row>
    <row r="564" spans="1:65" s="13" customFormat="1" ht="11.25">
      <c r="B564" s="187"/>
      <c r="C564" s="188"/>
      <c r="D564" s="189" t="s">
        <v>136</v>
      </c>
      <c r="E564" s="190" t="s">
        <v>19</v>
      </c>
      <c r="F564" s="191" t="s">
        <v>977</v>
      </c>
      <c r="G564" s="188"/>
      <c r="H564" s="192">
        <v>4.5890000000000004</v>
      </c>
      <c r="I564" s="193"/>
      <c r="J564" s="188"/>
      <c r="K564" s="188"/>
      <c r="L564" s="194"/>
      <c r="M564" s="195"/>
      <c r="N564" s="196"/>
      <c r="O564" s="196"/>
      <c r="P564" s="196"/>
      <c r="Q564" s="196"/>
      <c r="R564" s="196"/>
      <c r="S564" s="196"/>
      <c r="T564" s="197"/>
      <c r="AT564" s="198" t="s">
        <v>136</v>
      </c>
      <c r="AU564" s="198" t="s">
        <v>82</v>
      </c>
      <c r="AV564" s="13" t="s">
        <v>82</v>
      </c>
      <c r="AW564" s="13" t="s">
        <v>35</v>
      </c>
      <c r="AX564" s="13" t="s">
        <v>75</v>
      </c>
      <c r="AY564" s="198" t="s">
        <v>125</v>
      </c>
    </row>
    <row r="565" spans="1:65" s="13" customFormat="1" ht="11.25">
      <c r="B565" s="187"/>
      <c r="C565" s="188"/>
      <c r="D565" s="189" t="s">
        <v>136</v>
      </c>
      <c r="E565" s="190" t="s">
        <v>19</v>
      </c>
      <c r="F565" s="191" t="s">
        <v>978</v>
      </c>
      <c r="G565" s="188"/>
      <c r="H565" s="192">
        <v>7.6999999999999999E-2</v>
      </c>
      <c r="I565" s="193"/>
      <c r="J565" s="188"/>
      <c r="K565" s="188"/>
      <c r="L565" s="194"/>
      <c r="M565" s="195"/>
      <c r="N565" s="196"/>
      <c r="O565" s="196"/>
      <c r="P565" s="196"/>
      <c r="Q565" s="196"/>
      <c r="R565" s="196"/>
      <c r="S565" s="196"/>
      <c r="T565" s="197"/>
      <c r="AT565" s="198" t="s">
        <v>136</v>
      </c>
      <c r="AU565" s="198" t="s">
        <v>82</v>
      </c>
      <c r="AV565" s="13" t="s">
        <v>82</v>
      </c>
      <c r="AW565" s="13" t="s">
        <v>35</v>
      </c>
      <c r="AX565" s="13" t="s">
        <v>75</v>
      </c>
      <c r="AY565" s="198" t="s">
        <v>125</v>
      </c>
    </row>
    <row r="566" spans="1:65" s="14" customFormat="1" ht="11.25">
      <c r="B566" s="199"/>
      <c r="C566" s="200"/>
      <c r="D566" s="189" t="s">
        <v>136</v>
      </c>
      <c r="E566" s="201" t="s">
        <v>19</v>
      </c>
      <c r="F566" s="202" t="s">
        <v>139</v>
      </c>
      <c r="G566" s="200"/>
      <c r="H566" s="203">
        <v>238.83199999999999</v>
      </c>
      <c r="I566" s="204"/>
      <c r="J566" s="200"/>
      <c r="K566" s="200"/>
      <c r="L566" s="205"/>
      <c r="M566" s="206"/>
      <c r="N566" s="207"/>
      <c r="O566" s="207"/>
      <c r="P566" s="207"/>
      <c r="Q566" s="207"/>
      <c r="R566" s="207"/>
      <c r="S566" s="207"/>
      <c r="T566" s="208"/>
      <c r="AT566" s="209" t="s">
        <v>136</v>
      </c>
      <c r="AU566" s="209" t="s">
        <v>82</v>
      </c>
      <c r="AV566" s="14" t="s">
        <v>132</v>
      </c>
      <c r="AW566" s="14" t="s">
        <v>35</v>
      </c>
      <c r="AX566" s="14" t="s">
        <v>80</v>
      </c>
      <c r="AY566" s="209" t="s">
        <v>125</v>
      </c>
    </row>
    <row r="567" spans="1:65" s="12" customFormat="1" ht="25.9" customHeight="1">
      <c r="B567" s="153"/>
      <c r="C567" s="154"/>
      <c r="D567" s="155" t="s">
        <v>74</v>
      </c>
      <c r="E567" s="156" t="s">
        <v>979</v>
      </c>
      <c r="F567" s="156" t="s">
        <v>980</v>
      </c>
      <c r="G567" s="154"/>
      <c r="H567" s="154"/>
      <c r="I567" s="157"/>
      <c r="J567" s="158">
        <f>BK567</f>
        <v>0</v>
      </c>
      <c r="K567" s="154"/>
      <c r="L567" s="159"/>
      <c r="M567" s="160"/>
      <c r="N567" s="161"/>
      <c r="O567" s="161"/>
      <c r="P567" s="162">
        <f>P568+P571+P577+P580</f>
        <v>0</v>
      </c>
      <c r="Q567" s="161"/>
      <c r="R567" s="162">
        <f>R568+R571+R577+R580</f>
        <v>0</v>
      </c>
      <c r="S567" s="161"/>
      <c r="T567" s="163">
        <f>T568+T571+T577+T580</f>
        <v>0</v>
      </c>
      <c r="AR567" s="164" t="s">
        <v>155</v>
      </c>
      <c r="AT567" s="165" t="s">
        <v>74</v>
      </c>
      <c r="AU567" s="165" t="s">
        <v>75</v>
      </c>
      <c r="AY567" s="164" t="s">
        <v>125</v>
      </c>
      <c r="BK567" s="166">
        <f>BK568+BK571+BK577+BK580</f>
        <v>0</v>
      </c>
    </row>
    <row r="568" spans="1:65" s="12" customFormat="1" ht="22.9" customHeight="1">
      <c r="B568" s="153"/>
      <c r="C568" s="154"/>
      <c r="D568" s="155" t="s">
        <v>74</v>
      </c>
      <c r="E568" s="167" t="s">
        <v>981</v>
      </c>
      <c r="F568" s="167" t="s">
        <v>982</v>
      </c>
      <c r="G568" s="154"/>
      <c r="H568" s="154"/>
      <c r="I568" s="157"/>
      <c r="J568" s="168">
        <f>BK568</f>
        <v>0</v>
      </c>
      <c r="K568" s="154"/>
      <c r="L568" s="159"/>
      <c r="M568" s="160"/>
      <c r="N568" s="161"/>
      <c r="O568" s="161"/>
      <c r="P568" s="162">
        <f>SUM(P569:P570)</f>
        <v>0</v>
      </c>
      <c r="Q568" s="161"/>
      <c r="R568" s="162">
        <f>SUM(R569:R570)</f>
        <v>0</v>
      </c>
      <c r="S568" s="161"/>
      <c r="T568" s="163">
        <f>SUM(T569:T570)</f>
        <v>0</v>
      </c>
      <c r="AR568" s="164" t="s">
        <v>155</v>
      </c>
      <c r="AT568" s="165" t="s">
        <v>74</v>
      </c>
      <c r="AU568" s="165" t="s">
        <v>80</v>
      </c>
      <c r="AY568" s="164" t="s">
        <v>125</v>
      </c>
      <c r="BK568" s="166">
        <f>SUM(BK569:BK570)</f>
        <v>0</v>
      </c>
    </row>
    <row r="569" spans="1:65" s="2" customFormat="1" ht="16.5" customHeight="1">
      <c r="A569" s="35"/>
      <c r="B569" s="36"/>
      <c r="C569" s="169" t="s">
        <v>983</v>
      </c>
      <c r="D569" s="169" t="s">
        <v>127</v>
      </c>
      <c r="E569" s="170" t="s">
        <v>984</v>
      </c>
      <c r="F569" s="171" t="s">
        <v>985</v>
      </c>
      <c r="G569" s="172" t="s">
        <v>986</v>
      </c>
      <c r="H569" s="173">
        <v>1</v>
      </c>
      <c r="I569" s="174"/>
      <c r="J569" s="175">
        <f>ROUND(I569*H569,2)</f>
        <v>0</v>
      </c>
      <c r="K569" s="171" t="s">
        <v>131</v>
      </c>
      <c r="L569" s="40"/>
      <c r="M569" s="176" t="s">
        <v>19</v>
      </c>
      <c r="N569" s="177" t="s">
        <v>46</v>
      </c>
      <c r="O569" s="65"/>
      <c r="P569" s="178">
        <f>O569*H569</f>
        <v>0</v>
      </c>
      <c r="Q569" s="178">
        <v>0</v>
      </c>
      <c r="R569" s="178">
        <f>Q569*H569</f>
        <v>0</v>
      </c>
      <c r="S569" s="178">
        <v>0</v>
      </c>
      <c r="T569" s="179">
        <f>S569*H569</f>
        <v>0</v>
      </c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R569" s="180" t="s">
        <v>987</v>
      </c>
      <c r="AT569" s="180" t="s">
        <v>127</v>
      </c>
      <c r="AU569" s="180" t="s">
        <v>82</v>
      </c>
      <c r="AY569" s="18" t="s">
        <v>125</v>
      </c>
      <c r="BE569" s="181">
        <f>IF(N569="základní",J569,0)</f>
        <v>0</v>
      </c>
      <c r="BF569" s="181">
        <f>IF(N569="snížená",J569,0)</f>
        <v>0</v>
      </c>
      <c r="BG569" s="181">
        <f>IF(N569="zákl. přenesená",J569,0)</f>
        <v>0</v>
      </c>
      <c r="BH569" s="181">
        <f>IF(N569="sníž. přenesená",J569,0)</f>
        <v>0</v>
      </c>
      <c r="BI569" s="181">
        <f>IF(N569="nulová",J569,0)</f>
        <v>0</v>
      </c>
      <c r="BJ569" s="18" t="s">
        <v>80</v>
      </c>
      <c r="BK569" s="181">
        <f>ROUND(I569*H569,2)</f>
        <v>0</v>
      </c>
      <c r="BL569" s="18" t="s">
        <v>987</v>
      </c>
      <c r="BM569" s="180" t="s">
        <v>988</v>
      </c>
    </row>
    <row r="570" spans="1:65" s="2" customFormat="1" ht="11.25">
      <c r="A570" s="35"/>
      <c r="B570" s="36"/>
      <c r="C570" s="37"/>
      <c r="D570" s="182" t="s">
        <v>134</v>
      </c>
      <c r="E570" s="37"/>
      <c r="F570" s="183" t="s">
        <v>989</v>
      </c>
      <c r="G570" s="37"/>
      <c r="H570" s="37"/>
      <c r="I570" s="184"/>
      <c r="J570" s="37"/>
      <c r="K570" s="37"/>
      <c r="L570" s="40"/>
      <c r="M570" s="185"/>
      <c r="N570" s="186"/>
      <c r="O570" s="65"/>
      <c r="P570" s="65"/>
      <c r="Q570" s="65"/>
      <c r="R570" s="65"/>
      <c r="S570" s="65"/>
      <c r="T570" s="66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T570" s="18" t="s">
        <v>134</v>
      </c>
      <c r="AU570" s="18" t="s">
        <v>82</v>
      </c>
    </row>
    <row r="571" spans="1:65" s="12" customFormat="1" ht="22.9" customHeight="1">
      <c r="B571" s="153"/>
      <c r="C571" s="154"/>
      <c r="D571" s="155" t="s">
        <v>74</v>
      </c>
      <c r="E571" s="167" t="s">
        <v>990</v>
      </c>
      <c r="F571" s="167" t="s">
        <v>991</v>
      </c>
      <c r="G571" s="154"/>
      <c r="H571" s="154"/>
      <c r="I571" s="157"/>
      <c r="J571" s="168">
        <f>BK571</f>
        <v>0</v>
      </c>
      <c r="K571" s="154"/>
      <c r="L571" s="159"/>
      <c r="M571" s="160"/>
      <c r="N571" s="161"/>
      <c r="O571" s="161"/>
      <c r="P571" s="162">
        <f>SUM(P572:P576)</f>
        <v>0</v>
      </c>
      <c r="Q571" s="161"/>
      <c r="R571" s="162">
        <f>SUM(R572:R576)</f>
        <v>0</v>
      </c>
      <c r="S571" s="161"/>
      <c r="T571" s="163">
        <f>SUM(T572:T576)</f>
        <v>0</v>
      </c>
      <c r="AR571" s="164" t="s">
        <v>155</v>
      </c>
      <c r="AT571" s="165" t="s">
        <v>74</v>
      </c>
      <c r="AU571" s="165" t="s">
        <v>80</v>
      </c>
      <c r="AY571" s="164" t="s">
        <v>125</v>
      </c>
      <c r="BK571" s="166">
        <f>SUM(BK572:BK576)</f>
        <v>0</v>
      </c>
    </row>
    <row r="572" spans="1:65" s="2" customFormat="1" ht="16.5" customHeight="1">
      <c r="A572" s="35"/>
      <c r="B572" s="36"/>
      <c r="C572" s="169" t="s">
        <v>992</v>
      </c>
      <c r="D572" s="169" t="s">
        <v>127</v>
      </c>
      <c r="E572" s="170" t="s">
        <v>993</v>
      </c>
      <c r="F572" s="171" t="s">
        <v>991</v>
      </c>
      <c r="G572" s="172" t="s">
        <v>986</v>
      </c>
      <c r="H572" s="173">
        <v>1</v>
      </c>
      <c r="I572" s="174"/>
      <c r="J572" s="175">
        <f>ROUND(I572*H572,2)</f>
        <v>0</v>
      </c>
      <c r="K572" s="171" t="s">
        <v>131</v>
      </c>
      <c r="L572" s="40"/>
      <c r="M572" s="176" t="s">
        <v>19</v>
      </c>
      <c r="N572" s="177" t="s">
        <v>46</v>
      </c>
      <c r="O572" s="65"/>
      <c r="P572" s="178">
        <f>O572*H572</f>
        <v>0</v>
      </c>
      <c r="Q572" s="178">
        <v>0</v>
      </c>
      <c r="R572" s="178">
        <f>Q572*H572</f>
        <v>0</v>
      </c>
      <c r="S572" s="178">
        <v>0</v>
      </c>
      <c r="T572" s="179">
        <f>S572*H572</f>
        <v>0</v>
      </c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R572" s="180" t="s">
        <v>987</v>
      </c>
      <c r="AT572" s="180" t="s">
        <v>127</v>
      </c>
      <c r="AU572" s="180" t="s">
        <v>82</v>
      </c>
      <c r="AY572" s="18" t="s">
        <v>125</v>
      </c>
      <c r="BE572" s="181">
        <f>IF(N572="základní",J572,0)</f>
        <v>0</v>
      </c>
      <c r="BF572" s="181">
        <f>IF(N572="snížená",J572,0)</f>
        <v>0</v>
      </c>
      <c r="BG572" s="181">
        <f>IF(N572="zákl. přenesená",J572,0)</f>
        <v>0</v>
      </c>
      <c r="BH572" s="181">
        <f>IF(N572="sníž. přenesená",J572,0)</f>
        <v>0</v>
      </c>
      <c r="BI572" s="181">
        <f>IF(N572="nulová",J572,0)</f>
        <v>0</v>
      </c>
      <c r="BJ572" s="18" t="s">
        <v>80</v>
      </c>
      <c r="BK572" s="181">
        <f>ROUND(I572*H572,2)</f>
        <v>0</v>
      </c>
      <c r="BL572" s="18" t="s">
        <v>987</v>
      </c>
      <c r="BM572" s="180" t="s">
        <v>994</v>
      </c>
    </row>
    <row r="573" spans="1:65" s="2" customFormat="1" ht="11.25">
      <c r="A573" s="35"/>
      <c r="B573" s="36"/>
      <c r="C573" s="37"/>
      <c r="D573" s="182" t="s">
        <v>134</v>
      </c>
      <c r="E573" s="37"/>
      <c r="F573" s="183" t="s">
        <v>995</v>
      </c>
      <c r="G573" s="37"/>
      <c r="H573" s="37"/>
      <c r="I573" s="184"/>
      <c r="J573" s="37"/>
      <c r="K573" s="37"/>
      <c r="L573" s="40"/>
      <c r="M573" s="185"/>
      <c r="N573" s="186"/>
      <c r="O573" s="65"/>
      <c r="P573" s="65"/>
      <c r="Q573" s="65"/>
      <c r="R573" s="65"/>
      <c r="S573" s="65"/>
      <c r="T573" s="66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T573" s="18" t="s">
        <v>134</v>
      </c>
      <c r="AU573" s="18" t="s">
        <v>82</v>
      </c>
    </row>
    <row r="574" spans="1:65" s="2" customFormat="1" ht="39">
      <c r="A574" s="35"/>
      <c r="B574" s="36"/>
      <c r="C574" s="37"/>
      <c r="D574" s="189" t="s">
        <v>527</v>
      </c>
      <c r="E574" s="37"/>
      <c r="F574" s="220" t="s">
        <v>996</v>
      </c>
      <c r="G574" s="37"/>
      <c r="H574" s="37"/>
      <c r="I574" s="184"/>
      <c r="J574" s="37"/>
      <c r="K574" s="37"/>
      <c r="L574" s="40"/>
      <c r="M574" s="185"/>
      <c r="N574" s="186"/>
      <c r="O574" s="65"/>
      <c r="P574" s="65"/>
      <c r="Q574" s="65"/>
      <c r="R574" s="65"/>
      <c r="S574" s="65"/>
      <c r="T574" s="66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T574" s="18" t="s">
        <v>527</v>
      </c>
      <c r="AU574" s="18" t="s">
        <v>82</v>
      </c>
    </row>
    <row r="575" spans="1:65" s="2" customFormat="1" ht="16.5" customHeight="1">
      <c r="A575" s="35"/>
      <c r="B575" s="36"/>
      <c r="C575" s="169" t="s">
        <v>997</v>
      </c>
      <c r="D575" s="169" t="s">
        <v>127</v>
      </c>
      <c r="E575" s="170" t="s">
        <v>998</v>
      </c>
      <c r="F575" s="171" t="s">
        <v>999</v>
      </c>
      <c r="G575" s="172" t="s">
        <v>986</v>
      </c>
      <c r="H575" s="173">
        <v>1</v>
      </c>
      <c r="I575" s="174"/>
      <c r="J575" s="175">
        <f>ROUND(I575*H575,2)</f>
        <v>0</v>
      </c>
      <c r="K575" s="171" t="s">
        <v>131</v>
      </c>
      <c r="L575" s="40"/>
      <c r="M575" s="176" t="s">
        <v>19</v>
      </c>
      <c r="N575" s="177" t="s">
        <v>46</v>
      </c>
      <c r="O575" s="65"/>
      <c r="P575" s="178">
        <f>O575*H575</f>
        <v>0</v>
      </c>
      <c r="Q575" s="178">
        <v>0</v>
      </c>
      <c r="R575" s="178">
        <f>Q575*H575</f>
        <v>0</v>
      </c>
      <c r="S575" s="178">
        <v>0</v>
      </c>
      <c r="T575" s="179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180" t="s">
        <v>987</v>
      </c>
      <c r="AT575" s="180" t="s">
        <v>127</v>
      </c>
      <c r="AU575" s="180" t="s">
        <v>82</v>
      </c>
      <c r="AY575" s="18" t="s">
        <v>125</v>
      </c>
      <c r="BE575" s="181">
        <f>IF(N575="základní",J575,0)</f>
        <v>0</v>
      </c>
      <c r="BF575" s="181">
        <f>IF(N575="snížená",J575,0)</f>
        <v>0</v>
      </c>
      <c r="BG575" s="181">
        <f>IF(N575="zákl. přenesená",J575,0)</f>
        <v>0</v>
      </c>
      <c r="BH575" s="181">
        <f>IF(N575="sníž. přenesená",J575,0)</f>
        <v>0</v>
      </c>
      <c r="BI575" s="181">
        <f>IF(N575="nulová",J575,0)</f>
        <v>0</v>
      </c>
      <c r="BJ575" s="18" t="s">
        <v>80</v>
      </c>
      <c r="BK575" s="181">
        <f>ROUND(I575*H575,2)</f>
        <v>0</v>
      </c>
      <c r="BL575" s="18" t="s">
        <v>987</v>
      </c>
      <c r="BM575" s="180" t="s">
        <v>1000</v>
      </c>
    </row>
    <row r="576" spans="1:65" s="2" customFormat="1" ht="11.25">
      <c r="A576" s="35"/>
      <c r="B576" s="36"/>
      <c r="C576" s="37"/>
      <c r="D576" s="182" t="s">
        <v>134</v>
      </c>
      <c r="E576" s="37"/>
      <c r="F576" s="183" t="s">
        <v>1001</v>
      </c>
      <c r="G576" s="37"/>
      <c r="H576" s="37"/>
      <c r="I576" s="184"/>
      <c r="J576" s="37"/>
      <c r="K576" s="37"/>
      <c r="L576" s="40"/>
      <c r="M576" s="185"/>
      <c r="N576" s="186"/>
      <c r="O576" s="65"/>
      <c r="P576" s="65"/>
      <c r="Q576" s="65"/>
      <c r="R576" s="65"/>
      <c r="S576" s="65"/>
      <c r="T576" s="66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T576" s="18" t="s">
        <v>134</v>
      </c>
      <c r="AU576" s="18" t="s">
        <v>82</v>
      </c>
    </row>
    <row r="577" spans="1:65" s="12" customFormat="1" ht="22.9" customHeight="1">
      <c r="B577" s="153"/>
      <c r="C577" s="154"/>
      <c r="D577" s="155" t="s">
        <v>74</v>
      </c>
      <c r="E577" s="167" t="s">
        <v>1002</v>
      </c>
      <c r="F577" s="167" t="s">
        <v>1003</v>
      </c>
      <c r="G577" s="154"/>
      <c r="H577" s="154"/>
      <c r="I577" s="157"/>
      <c r="J577" s="168">
        <f>BK577</f>
        <v>0</v>
      </c>
      <c r="K577" s="154"/>
      <c r="L577" s="159"/>
      <c r="M577" s="160"/>
      <c r="N577" s="161"/>
      <c r="O577" s="161"/>
      <c r="P577" s="162">
        <f>SUM(P578:P579)</f>
        <v>0</v>
      </c>
      <c r="Q577" s="161"/>
      <c r="R577" s="162">
        <f>SUM(R578:R579)</f>
        <v>0</v>
      </c>
      <c r="S577" s="161"/>
      <c r="T577" s="163">
        <f>SUM(T578:T579)</f>
        <v>0</v>
      </c>
      <c r="AR577" s="164" t="s">
        <v>155</v>
      </c>
      <c r="AT577" s="165" t="s">
        <v>74</v>
      </c>
      <c r="AU577" s="165" t="s">
        <v>80</v>
      </c>
      <c r="AY577" s="164" t="s">
        <v>125</v>
      </c>
      <c r="BK577" s="166">
        <f>SUM(BK578:BK579)</f>
        <v>0</v>
      </c>
    </row>
    <row r="578" spans="1:65" s="2" customFormat="1" ht="16.5" customHeight="1">
      <c r="A578" s="35"/>
      <c r="B578" s="36"/>
      <c r="C578" s="169" t="s">
        <v>1004</v>
      </c>
      <c r="D578" s="169" t="s">
        <v>127</v>
      </c>
      <c r="E578" s="170" t="s">
        <v>1005</v>
      </c>
      <c r="F578" s="171" t="s">
        <v>1006</v>
      </c>
      <c r="G578" s="172" t="s">
        <v>986</v>
      </c>
      <c r="H578" s="173">
        <v>1</v>
      </c>
      <c r="I578" s="174"/>
      <c r="J578" s="175">
        <f>ROUND(I578*H578,2)</f>
        <v>0</v>
      </c>
      <c r="K578" s="171" t="s">
        <v>131</v>
      </c>
      <c r="L578" s="40"/>
      <c r="M578" s="176" t="s">
        <v>19</v>
      </c>
      <c r="N578" s="177" t="s">
        <v>46</v>
      </c>
      <c r="O578" s="65"/>
      <c r="P578" s="178">
        <f>O578*H578</f>
        <v>0</v>
      </c>
      <c r="Q578" s="178">
        <v>0</v>
      </c>
      <c r="R578" s="178">
        <f>Q578*H578</f>
        <v>0</v>
      </c>
      <c r="S578" s="178">
        <v>0</v>
      </c>
      <c r="T578" s="179">
        <f>S578*H578</f>
        <v>0</v>
      </c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R578" s="180" t="s">
        <v>987</v>
      </c>
      <c r="AT578" s="180" t="s">
        <v>127</v>
      </c>
      <c r="AU578" s="180" t="s">
        <v>82</v>
      </c>
      <c r="AY578" s="18" t="s">
        <v>125</v>
      </c>
      <c r="BE578" s="181">
        <f>IF(N578="základní",J578,0)</f>
        <v>0</v>
      </c>
      <c r="BF578" s="181">
        <f>IF(N578="snížená",J578,0)</f>
        <v>0</v>
      </c>
      <c r="BG578" s="181">
        <f>IF(N578="zákl. přenesená",J578,0)</f>
        <v>0</v>
      </c>
      <c r="BH578" s="181">
        <f>IF(N578="sníž. přenesená",J578,0)</f>
        <v>0</v>
      </c>
      <c r="BI578" s="181">
        <f>IF(N578="nulová",J578,0)</f>
        <v>0</v>
      </c>
      <c r="BJ578" s="18" t="s">
        <v>80</v>
      </c>
      <c r="BK578" s="181">
        <f>ROUND(I578*H578,2)</f>
        <v>0</v>
      </c>
      <c r="BL578" s="18" t="s">
        <v>987</v>
      </c>
      <c r="BM578" s="180" t="s">
        <v>1007</v>
      </c>
    </row>
    <row r="579" spans="1:65" s="2" customFormat="1" ht="11.25">
      <c r="A579" s="35"/>
      <c r="B579" s="36"/>
      <c r="C579" s="37"/>
      <c r="D579" s="182" t="s">
        <v>134</v>
      </c>
      <c r="E579" s="37"/>
      <c r="F579" s="183" t="s">
        <v>1008</v>
      </c>
      <c r="G579" s="37"/>
      <c r="H579" s="37"/>
      <c r="I579" s="184"/>
      <c r="J579" s="37"/>
      <c r="K579" s="37"/>
      <c r="L579" s="40"/>
      <c r="M579" s="185"/>
      <c r="N579" s="186"/>
      <c r="O579" s="65"/>
      <c r="P579" s="65"/>
      <c r="Q579" s="65"/>
      <c r="R579" s="65"/>
      <c r="S579" s="65"/>
      <c r="T579" s="66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T579" s="18" t="s">
        <v>134</v>
      </c>
      <c r="AU579" s="18" t="s">
        <v>82</v>
      </c>
    </row>
    <row r="580" spans="1:65" s="12" customFormat="1" ht="22.9" customHeight="1">
      <c r="B580" s="153"/>
      <c r="C580" s="154"/>
      <c r="D580" s="155" t="s">
        <v>74</v>
      </c>
      <c r="E580" s="167" t="s">
        <v>1009</v>
      </c>
      <c r="F580" s="167" t="s">
        <v>1010</v>
      </c>
      <c r="G580" s="154"/>
      <c r="H580" s="154"/>
      <c r="I580" s="157"/>
      <c r="J580" s="168">
        <f>BK580</f>
        <v>0</v>
      </c>
      <c r="K580" s="154"/>
      <c r="L580" s="159"/>
      <c r="M580" s="160"/>
      <c r="N580" s="161"/>
      <c r="O580" s="161"/>
      <c r="P580" s="162">
        <f>SUM(P581:P584)</f>
        <v>0</v>
      </c>
      <c r="Q580" s="161"/>
      <c r="R580" s="162">
        <f>SUM(R581:R584)</f>
        <v>0</v>
      </c>
      <c r="S580" s="161"/>
      <c r="T580" s="163">
        <f>SUM(T581:T584)</f>
        <v>0</v>
      </c>
      <c r="AR580" s="164" t="s">
        <v>155</v>
      </c>
      <c r="AT580" s="165" t="s">
        <v>74</v>
      </c>
      <c r="AU580" s="165" t="s">
        <v>80</v>
      </c>
      <c r="AY580" s="164" t="s">
        <v>125</v>
      </c>
      <c r="BK580" s="166">
        <f>SUM(BK581:BK584)</f>
        <v>0</v>
      </c>
    </row>
    <row r="581" spans="1:65" s="2" customFormat="1" ht="16.5" customHeight="1">
      <c r="A581" s="35"/>
      <c r="B581" s="36"/>
      <c r="C581" s="169" t="s">
        <v>1011</v>
      </c>
      <c r="D581" s="169" t="s">
        <v>127</v>
      </c>
      <c r="E581" s="170" t="s">
        <v>1012</v>
      </c>
      <c r="F581" s="171" t="s">
        <v>1010</v>
      </c>
      <c r="G581" s="172" t="s">
        <v>986</v>
      </c>
      <c r="H581" s="173">
        <v>1</v>
      </c>
      <c r="I581" s="174"/>
      <c r="J581" s="175">
        <f>ROUND(I581*H581,2)</f>
        <v>0</v>
      </c>
      <c r="K581" s="171" t="s">
        <v>131</v>
      </c>
      <c r="L581" s="40"/>
      <c r="M581" s="176" t="s">
        <v>19</v>
      </c>
      <c r="N581" s="177" t="s">
        <v>46</v>
      </c>
      <c r="O581" s="65"/>
      <c r="P581" s="178">
        <f>O581*H581</f>
        <v>0</v>
      </c>
      <c r="Q581" s="178">
        <v>0</v>
      </c>
      <c r="R581" s="178">
        <f>Q581*H581</f>
        <v>0</v>
      </c>
      <c r="S581" s="178">
        <v>0</v>
      </c>
      <c r="T581" s="179">
        <f>S581*H581</f>
        <v>0</v>
      </c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R581" s="180" t="s">
        <v>987</v>
      </c>
      <c r="AT581" s="180" t="s">
        <v>127</v>
      </c>
      <c r="AU581" s="180" t="s">
        <v>82</v>
      </c>
      <c r="AY581" s="18" t="s">
        <v>125</v>
      </c>
      <c r="BE581" s="181">
        <f>IF(N581="základní",J581,0)</f>
        <v>0</v>
      </c>
      <c r="BF581" s="181">
        <f>IF(N581="snížená",J581,0)</f>
        <v>0</v>
      </c>
      <c r="BG581" s="181">
        <f>IF(N581="zákl. přenesená",J581,0)</f>
        <v>0</v>
      </c>
      <c r="BH581" s="181">
        <f>IF(N581="sníž. přenesená",J581,0)</f>
        <v>0</v>
      </c>
      <c r="BI581" s="181">
        <f>IF(N581="nulová",J581,0)</f>
        <v>0</v>
      </c>
      <c r="BJ581" s="18" t="s">
        <v>80</v>
      </c>
      <c r="BK581" s="181">
        <f>ROUND(I581*H581,2)</f>
        <v>0</v>
      </c>
      <c r="BL581" s="18" t="s">
        <v>987</v>
      </c>
      <c r="BM581" s="180" t="s">
        <v>1013</v>
      </c>
    </row>
    <row r="582" spans="1:65" s="2" customFormat="1" ht="11.25">
      <c r="A582" s="35"/>
      <c r="B582" s="36"/>
      <c r="C582" s="37"/>
      <c r="D582" s="182" t="s">
        <v>134</v>
      </c>
      <c r="E582" s="37"/>
      <c r="F582" s="183" t="s">
        <v>1014</v>
      </c>
      <c r="G582" s="37"/>
      <c r="H582" s="37"/>
      <c r="I582" s="184"/>
      <c r="J582" s="37"/>
      <c r="K582" s="37"/>
      <c r="L582" s="40"/>
      <c r="M582" s="185"/>
      <c r="N582" s="186"/>
      <c r="O582" s="65"/>
      <c r="P582" s="65"/>
      <c r="Q582" s="65"/>
      <c r="R582" s="65"/>
      <c r="S582" s="65"/>
      <c r="T582" s="66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T582" s="18" t="s">
        <v>134</v>
      </c>
      <c r="AU582" s="18" t="s">
        <v>82</v>
      </c>
    </row>
    <row r="583" spans="1:65" s="2" customFormat="1" ht="16.5" customHeight="1">
      <c r="A583" s="35"/>
      <c r="B583" s="36"/>
      <c r="C583" s="169" t="s">
        <v>1015</v>
      </c>
      <c r="D583" s="169" t="s">
        <v>127</v>
      </c>
      <c r="E583" s="170" t="s">
        <v>1016</v>
      </c>
      <c r="F583" s="171" t="s">
        <v>1017</v>
      </c>
      <c r="G583" s="172" t="s">
        <v>986</v>
      </c>
      <c r="H583" s="173">
        <v>1</v>
      </c>
      <c r="I583" s="174"/>
      <c r="J583" s="175">
        <f>ROUND(I583*H583,2)</f>
        <v>0</v>
      </c>
      <c r="K583" s="171" t="s">
        <v>19</v>
      </c>
      <c r="L583" s="40"/>
      <c r="M583" s="176" t="s">
        <v>19</v>
      </c>
      <c r="N583" s="177" t="s">
        <v>46</v>
      </c>
      <c r="O583" s="65"/>
      <c r="P583" s="178">
        <f>O583*H583</f>
        <v>0</v>
      </c>
      <c r="Q583" s="178">
        <v>0</v>
      </c>
      <c r="R583" s="178">
        <f>Q583*H583</f>
        <v>0</v>
      </c>
      <c r="S583" s="178">
        <v>0</v>
      </c>
      <c r="T583" s="179">
        <f>S583*H583</f>
        <v>0</v>
      </c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R583" s="180" t="s">
        <v>987</v>
      </c>
      <c r="AT583" s="180" t="s">
        <v>127</v>
      </c>
      <c r="AU583" s="180" t="s">
        <v>82</v>
      </c>
      <c r="AY583" s="18" t="s">
        <v>125</v>
      </c>
      <c r="BE583" s="181">
        <f>IF(N583="základní",J583,0)</f>
        <v>0</v>
      </c>
      <c r="BF583" s="181">
        <f>IF(N583="snížená",J583,0)</f>
        <v>0</v>
      </c>
      <c r="BG583" s="181">
        <f>IF(N583="zákl. přenesená",J583,0)</f>
        <v>0</v>
      </c>
      <c r="BH583" s="181">
        <f>IF(N583="sníž. přenesená",J583,0)</f>
        <v>0</v>
      </c>
      <c r="BI583" s="181">
        <f>IF(N583="nulová",J583,0)</f>
        <v>0</v>
      </c>
      <c r="BJ583" s="18" t="s">
        <v>80</v>
      </c>
      <c r="BK583" s="181">
        <f>ROUND(I583*H583,2)</f>
        <v>0</v>
      </c>
      <c r="BL583" s="18" t="s">
        <v>987</v>
      </c>
      <c r="BM583" s="180" t="s">
        <v>1018</v>
      </c>
    </row>
    <row r="584" spans="1:65" s="2" customFormat="1" ht="68.25">
      <c r="A584" s="35"/>
      <c r="B584" s="36"/>
      <c r="C584" s="37"/>
      <c r="D584" s="189" t="s">
        <v>527</v>
      </c>
      <c r="E584" s="37"/>
      <c r="F584" s="220" t="s">
        <v>1019</v>
      </c>
      <c r="G584" s="37"/>
      <c r="H584" s="37"/>
      <c r="I584" s="184"/>
      <c r="J584" s="37"/>
      <c r="K584" s="37"/>
      <c r="L584" s="40"/>
      <c r="M584" s="221"/>
      <c r="N584" s="222"/>
      <c r="O584" s="223"/>
      <c r="P584" s="223"/>
      <c r="Q584" s="223"/>
      <c r="R584" s="223"/>
      <c r="S584" s="223"/>
      <c r="T584" s="224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T584" s="18" t="s">
        <v>527</v>
      </c>
      <c r="AU584" s="18" t="s">
        <v>82</v>
      </c>
    </row>
    <row r="585" spans="1:65" s="2" customFormat="1" ht="6.95" customHeight="1">
      <c r="A585" s="35"/>
      <c r="B585" s="48"/>
      <c r="C585" s="49"/>
      <c r="D585" s="49"/>
      <c r="E585" s="49"/>
      <c r="F585" s="49"/>
      <c r="G585" s="49"/>
      <c r="H585" s="49"/>
      <c r="I585" s="49"/>
      <c r="J585" s="49"/>
      <c r="K585" s="49"/>
      <c r="L585" s="40"/>
      <c r="M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</row>
  </sheetData>
  <sheetProtection algorithmName="SHA-512" hashValue="jG6e7CjAXsoPHNYKmyz+Mb6HrT8TGwBY823jDBfn1VBQZHOqPC4lH2Zpuae6mcMwGX87S1i7dt4e56Y+2qlwnA==" saltValue="vQd9rj+AWZtvvAwG01PCRyUPrVPGqGyEzP8SoVSsLSUfqMoxX4uGwT3IHHoVqiVLYU8GqkyAf7fy1FW3i8PIPg==" spinCount="100000" sheet="1" objects="1" scenarios="1" formatColumns="0" formatRows="0" autoFilter="0"/>
  <autoFilter ref="C94:K584"/>
  <mergeCells count="6">
    <mergeCell ref="L2:V2"/>
    <mergeCell ref="E7:H7"/>
    <mergeCell ref="E16:H16"/>
    <mergeCell ref="E25:H25"/>
    <mergeCell ref="E46:H46"/>
    <mergeCell ref="E87:H87"/>
  </mergeCells>
  <hyperlinks>
    <hyperlink ref="F99" r:id="rId1"/>
    <hyperlink ref="F104" r:id="rId2"/>
    <hyperlink ref="F106" r:id="rId3"/>
    <hyperlink ref="F109" r:id="rId4"/>
    <hyperlink ref="F111" r:id="rId5"/>
    <hyperlink ref="F119" r:id="rId6"/>
    <hyperlink ref="F125" r:id="rId7"/>
    <hyperlink ref="F128" r:id="rId8"/>
    <hyperlink ref="F134" r:id="rId9"/>
    <hyperlink ref="F137" r:id="rId10"/>
    <hyperlink ref="F142" r:id="rId11"/>
    <hyperlink ref="F145" r:id="rId12"/>
    <hyperlink ref="F147" r:id="rId13"/>
    <hyperlink ref="F151" r:id="rId14"/>
    <hyperlink ref="F153" r:id="rId15"/>
    <hyperlink ref="F158" r:id="rId16"/>
    <hyperlink ref="F163" r:id="rId17"/>
    <hyperlink ref="F166" r:id="rId18"/>
    <hyperlink ref="F171" r:id="rId19"/>
    <hyperlink ref="F182" r:id="rId20"/>
    <hyperlink ref="F184" r:id="rId21"/>
    <hyperlink ref="F186" r:id="rId22"/>
    <hyperlink ref="F190" r:id="rId23"/>
    <hyperlink ref="F198" r:id="rId24"/>
    <hyperlink ref="F208" r:id="rId25"/>
    <hyperlink ref="F214" r:id="rId26"/>
    <hyperlink ref="F220" r:id="rId27"/>
    <hyperlink ref="F222" r:id="rId28"/>
    <hyperlink ref="F227" r:id="rId29"/>
    <hyperlink ref="F232" r:id="rId30"/>
    <hyperlink ref="F234" r:id="rId31"/>
    <hyperlink ref="F237" r:id="rId32"/>
    <hyperlink ref="F246" r:id="rId33"/>
    <hyperlink ref="F249" r:id="rId34"/>
    <hyperlink ref="F254" r:id="rId35"/>
    <hyperlink ref="F267" r:id="rId36"/>
    <hyperlink ref="F271" r:id="rId37"/>
    <hyperlink ref="F301" r:id="rId38"/>
    <hyperlink ref="F305" r:id="rId39"/>
    <hyperlink ref="F310" r:id="rId40"/>
    <hyperlink ref="F313" r:id="rId41"/>
    <hyperlink ref="F341" r:id="rId42"/>
    <hyperlink ref="F343" r:id="rId43"/>
    <hyperlink ref="F349" r:id="rId44"/>
    <hyperlink ref="F351" r:id="rId45"/>
    <hyperlink ref="F354" r:id="rId46"/>
    <hyperlink ref="F357" r:id="rId47"/>
    <hyperlink ref="F362" r:id="rId48"/>
    <hyperlink ref="F367" r:id="rId49"/>
    <hyperlink ref="F370" r:id="rId50"/>
    <hyperlink ref="F372" r:id="rId51"/>
    <hyperlink ref="F408" r:id="rId52"/>
    <hyperlink ref="F438" r:id="rId53"/>
    <hyperlink ref="F441" r:id="rId54"/>
    <hyperlink ref="F443" r:id="rId55"/>
    <hyperlink ref="F445" r:id="rId56"/>
    <hyperlink ref="F447" r:id="rId57"/>
    <hyperlink ref="F453" r:id="rId58"/>
    <hyperlink ref="F455" r:id="rId59"/>
    <hyperlink ref="F457" r:id="rId60"/>
    <hyperlink ref="F460" r:id="rId61"/>
    <hyperlink ref="F463" r:id="rId62"/>
    <hyperlink ref="F467" r:id="rId63"/>
    <hyperlink ref="F471" r:id="rId64"/>
    <hyperlink ref="F474" r:id="rId65"/>
    <hyperlink ref="F477" r:id="rId66"/>
    <hyperlink ref="F481" r:id="rId67"/>
    <hyperlink ref="F491" r:id="rId68"/>
    <hyperlink ref="F494" r:id="rId69"/>
    <hyperlink ref="F499" r:id="rId70"/>
    <hyperlink ref="F502" r:id="rId71"/>
    <hyperlink ref="F513" r:id="rId72"/>
    <hyperlink ref="F516" r:id="rId73"/>
    <hyperlink ref="F520" r:id="rId74"/>
    <hyperlink ref="F538" r:id="rId75"/>
    <hyperlink ref="F543" r:id="rId76"/>
    <hyperlink ref="F548" r:id="rId77"/>
    <hyperlink ref="F551" r:id="rId78"/>
    <hyperlink ref="F553" r:id="rId79"/>
    <hyperlink ref="F555" r:id="rId80"/>
    <hyperlink ref="F557" r:id="rId81"/>
    <hyperlink ref="F570" r:id="rId82"/>
    <hyperlink ref="F573" r:id="rId83"/>
    <hyperlink ref="F576" r:id="rId84"/>
    <hyperlink ref="F579" r:id="rId85"/>
    <hyperlink ref="F582" r:id="rId8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25" customWidth="1"/>
    <col min="2" max="2" width="1.6640625" style="225" customWidth="1"/>
    <col min="3" max="4" width="5" style="225" customWidth="1"/>
    <col min="5" max="5" width="11.6640625" style="225" customWidth="1"/>
    <col min="6" max="6" width="9.1640625" style="225" customWidth="1"/>
    <col min="7" max="7" width="5" style="225" customWidth="1"/>
    <col min="8" max="8" width="77.83203125" style="225" customWidth="1"/>
    <col min="9" max="10" width="20" style="225" customWidth="1"/>
    <col min="11" max="11" width="1.6640625" style="225" customWidth="1"/>
  </cols>
  <sheetData>
    <row r="1" spans="2:11" s="1" customFormat="1" ht="37.5" customHeight="1"/>
    <row r="2" spans="2:11" s="1" customFormat="1" ht="7.5" customHeight="1">
      <c r="B2" s="226"/>
      <c r="C2" s="227"/>
      <c r="D2" s="227"/>
      <c r="E2" s="227"/>
      <c r="F2" s="227"/>
      <c r="G2" s="227"/>
      <c r="H2" s="227"/>
      <c r="I2" s="227"/>
      <c r="J2" s="227"/>
      <c r="K2" s="228"/>
    </row>
    <row r="3" spans="2:11" s="15" customFormat="1" ht="45" customHeight="1">
      <c r="B3" s="229"/>
      <c r="C3" s="360" t="s">
        <v>1020</v>
      </c>
      <c r="D3" s="360"/>
      <c r="E3" s="360"/>
      <c r="F3" s="360"/>
      <c r="G3" s="360"/>
      <c r="H3" s="360"/>
      <c r="I3" s="360"/>
      <c r="J3" s="360"/>
      <c r="K3" s="230"/>
    </row>
    <row r="4" spans="2:11" s="1" customFormat="1" ht="25.5" customHeight="1">
      <c r="B4" s="231"/>
      <c r="C4" s="359" t="s">
        <v>1021</v>
      </c>
      <c r="D4" s="359"/>
      <c r="E4" s="359"/>
      <c r="F4" s="359"/>
      <c r="G4" s="359"/>
      <c r="H4" s="359"/>
      <c r="I4" s="359"/>
      <c r="J4" s="359"/>
      <c r="K4" s="232"/>
    </row>
    <row r="5" spans="2:11" s="1" customFormat="1" ht="5.25" customHeight="1">
      <c r="B5" s="231"/>
      <c r="C5" s="233"/>
      <c r="D5" s="233"/>
      <c r="E5" s="233"/>
      <c r="F5" s="233"/>
      <c r="G5" s="233"/>
      <c r="H5" s="233"/>
      <c r="I5" s="233"/>
      <c r="J5" s="233"/>
      <c r="K5" s="232"/>
    </row>
    <row r="6" spans="2:11" s="1" customFormat="1" ht="15" customHeight="1">
      <c r="B6" s="231"/>
      <c r="C6" s="358" t="s">
        <v>1022</v>
      </c>
      <c r="D6" s="358"/>
      <c r="E6" s="358"/>
      <c r="F6" s="358"/>
      <c r="G6" s="358"/>
      <c r="H6" s="358"/>
      <c r="I6" s="358"/>
      <c r="J6" s="358"/>
      <c r="K6" s="232"/>
    </row>
    <row r="7" spans="2:11" s="1" customFormat="1" ht="15" customHeight="1">
      <c r="B7" s="235"/>
      <c r="C7" s="358" t="s">
        <v>1023</v>
      </c>
      <c r="D7" s="358"/>
      <c r="E7" s="358"/>
      <c r="F7" s="358"/>
      <c r="G7" s="358"/>
      <c r="H7" s="358"/>
      <c r="I7" s="358"/>
      <c r="J7" s="358"/>
      <c r="K7" s="232"/>
    </row>
    <row r="8" spans="2:11" s="1" customFormat="1" ht="12.75" customHeight="1">
      <c r="B8" s="235"/>
      <c r="C8" s="234"/>
      <c r="D8" s="234"/>
      <c r="E8" s="234"/>
      <c r="F8" s="234"/>
      <c r="G8" s="234"/>
      <c r="H8" s="234"/>
      <c r="I8" s="234"/>
      <c r="J8" s="234"/>
      <c r="K8" s="232"/>
    </row>
    <row r="9" spans="2:11" s="1" customFormat="1" ht="15" customHeight="1">
      <c r="B9" s="235"/>
      <c r="C9" s="358" t="s">
        <v>1024</v>
      </c>
      <c r="D9" s="358"/>
      <c r="E9" s="358"/>
      <c r="F9" s="358"/>
      <c r="G9" s="358"/>
      <c r="H9" s="358"/>
      <c r="I9" s="358"/>
      <c r="J9" s="358"/>
      <c r="K9" s="232"/>
    </row>
    <row r="10" spans="2:11" s="1" customFormat="1" ht="15" customHeight="1">
      <c r="B10" s="235"/>
      <c r="C10" s="234"/>
      <c r="D10" s="358" t="s">
        <v>1025</v>
      </c>
      <c r="E10" s="358"/>
      <c r="F10" s="358"/>
      <c r="G10" s="358"/>
      <c r="H10" s="358"/>
      <c r="I10" s="358"/>
      <c r="J10" s="358"/>
      <c r="K10" s="232"/>
    </row>
    <row r="11" spans="2:11" s="1" customFormat="1" ht="15" customHeight="1">
      <c r="B11" s="235"/>
      <c r="C11" s="236"/>
      <c r="D11" s="358" t="s">
        <v>1026</v>
      </c>
      <c r="E11" s="358"/>
      <c r="F11" s="358"/>
      <c r="G11" s="358"/>
      <c r="H11" s="358"/>
      <c r="I11" s="358"/>
      <c r="J11" s="358"/>
      <c r="K11" s="232"/>
    </row>
    <row r="12" spans="2:11" s="1" customFormat="1" ht="15" customHeight="1">
      <c r="B12" s="235"/>
      <c r="C12" s="236"/>
      <c r="D12" s="234"/>
      <c r="E12" s="234"/>
      <c r="F12" s="234"/>
      <c r="G12" s="234"/>
      <c r="H12" s="234"/>
      <c r="I12" s="234"/>
      <c r="J12" s="234"/>
      <c r="K12" s="232"/>
    </row>
    <row r="13" spans="2:11" s="1" customFormat="1" ht="15" customHeight="1">
      <c r="B13" s="235"/>
      <c r="C13" s="236"/>
      <c r="D13" s="237" t="s">
        <v>1027</v>
      </c>
      <c r="E13" s="234"/>
      <c r="F13" s="234"/>
      <c r="G13" s="234"/>
      <c r="H13" s="234"/>
      <c r="I13" s="234"/>
      <c r="J13" s="234"/>
      <c r="K13" s="232"/>
    </row>
    <row r="14" spans="2:11" s="1" customFormat="1" ht="12.75" customHeight="1">
      <c r="B14" s="235"/>
      <c r="C14" s="236"/>
      <c r="D14" s="236"/>
      <c r="E14" s="236"/>
      <c r="F14" s="236"/>
      <c r="G14" s="236"/>
      <c r="H14" s="236"/>
      <c r="I14" s="236"/>
      <c r="J14" s="236"/>
      <c r="K14" s="232"/>
    </row>
    <row r="15" spans="2:11" s="1" customFormat="1" ht="15" customHeight="1">
      <c r="B15" s="235"/>
      <c r="C15" s="236"/>
      <c r="D15" s="358" t="s">
        <v>1028</v>
      </c>
      <c r="E15" s="358"/>
      <c r="F15" s="358"/>
      <c r="G15" s="358"/>
      <c r="H15" s="358"/>
      <c r="I15" s="358"/>
      <c r="J15" s="358"/>
      <c r="K15" s="232"/>
    </row>
    <row r="16" spans="2:11" s="1" customFormat="1" ht="15" customHeight="1">
      <c r="B16" s="235"/>
      <c r="C16" s="236"/>
      <c r="D16" s="358" t="s">
        <v>1029</v>
      </c>
      <c r="E16" s="358"/>
      <c r="F16" s="358"/>
      <c r="G16" s="358"/>
      <c r="H16" s="358"/>
      <c r="I16" s="358"/>
      <c r="J16" s="358"/>
      <c r="K16" s="232"/>
    </row>
    <row r="17" spans="2:11" s="1" customFormat="1" ht="15" customHeight="1">
      <c r="B17" s="235"/>
      <c r="C17" s="236"/>
      <c r="D17" s="358" t="s">
        <v>1030</v>
      </c>
      <c r="E17" s="358"/>
      <c r="F17" s="358"/>
      <c r="G17" s="358"/>
      <c r="H17" s="358"/>
      <c r="I17" s="358"/>
      <c r="J17" s="358"/>
      <c r="K17" s="232"/>
    </row>
    <row r="18" spans="2:11" s="1" customFormat="1" ht="15" customHeight="1">
      <c r="B18" s="235"/>
      <c r="C18" s="236"/>
      <c r="D18" s="236"/>
      <c r="E18" s="238" t="s">
        <v>79</v>
      </c>
      <c r="F18" s="358" t="s">
        <v>1031</v>
      </c>
      <c r="G18" s="358"/>
      <c r="H18" s="358"/>
      <c r="I18" s="358"/>
      <c r="J18" s="358"/>
      <c r="K18" s="232"/>
    </row>
    <row r="19" spans="2:11" s="1" customFormat="1" ht="15" customHeight="1">
      <c r="B19" s="235"/>
      <c r="C19" s="236"/>
      <c r="D19" s="236"/>
      <c r="E19" s="238" t="s">
        <v>1032</v>
      </c>
      <c r="F19" s="358" t="s">
        <v>1033</v>
      </c>
      <c r="G19" s="358"/>
      <c r="H19" s="358"/>
      <c r="I19" s="358"/>
      <c r="J19" s="358"/>
      <c r="K19" s="232"/>
    </row>
    <row r="20" spans="2:11" s="1" customFormat="1" ht="15" customHeight="1">
      <c r="B20" s="235"/>
      <c r="C20" s="236"/>
      <c r="D20" s="236"/>
      <c r="E20" s="238" t="s">
        <v>1034</v>
      </c>
      <c r="F20" s="358" t="s">
        <v>1035</v>
      </c>
      <c r="G20" s="358"/>
      <c r="H20" s="358"/>
      <c r="I20" s="358"/>
      <c r="J20" s="358"/>
      <c r="K20" s="232"/>
    </row>
    <row r="21" spans="2:11" s="1" customFormat="1" ht="15" customHeight="1">
      <c r="B21" s="235"/>
      <c r="C21" s="236"/>
      <c r="D21" s="236"/>
      <c r="E21" s="238" t="s">
        <v>1036</v>
      </c>
      <c r="F21" s="358" t="s">
        <v>1037</v>
      </c>
      <c r="G21" s="358"/>
      <c r="H21" s="358"/>
      <c r="I21" s="358"/>
      <c r="J21" s="358"/>
      <c r="K21" s="232"/>
    </row>
    <row r="22" spans="2:11" s="1" customFormat="1" ht="15" customHeight="1">
      <c r="B22" s="235"/>
      <c r="C22" s="236"/>
      <c r="D22" s="236"/>
      <c r="E22" s="238" t="s">
        <v>1038</v>
      </c>
      <c r="F22" s="358" t="s">
        <v>1039</v>
      </c>
      <c r="G22" s="358"/>
      <c r="H22" s="358"/>
      <c r="I22" s="358"/>
      <c r="J22" s="358"/>
      <c r="K22" s="232"/>
    </row>
    <row r="23" spans="2:11" s="1" customFormat="1" ht="15" customHeight="1">
      <c r="B23" s="235"/>
      <c r="C23" s="236"/>
      <c r="D23" s="236"/>
      <c r="E23" s="238" t="s">
        <v>1040</v>
      </c>
      <c r="F23" s="358" t="s">
        <v>1041</v>
      </c>
      <c r="G23" s="358"/>
      <c r="H23" s="358"/>
      <c r="I23" s="358"/>
      <c r="J23" s="358"/>
      <c r="K23" s="232"/>
    </row>
    <row r="24" spans="2:11" s="1" customFormat="1" ht="12.75" customHeight="1">
      <c r="B24" s="235"/>
      <c r="C24" s="236"/>
      <c r="D24" s="236"/>
      <c r="E24" s="236"/>
      <c r="F24" s="236"/>
      <c r="G24" s="236"/>
      <c r="H24" s="236"/>
      <c r="I24" s="236"/>
      <c r="J24" s="236"/>
      <c r="K24" s="232"/>
    </row>
    <row r="25" spans="2:11" s="1" customFormat="1" ht="15" customHeight="1">
      <c r="B25" s="235"/>
      <c r="C25" s="358" t="s">
        <v>1042</v>
      </c>
      <c r="D25" s="358"/>
      <c r="E25" s="358"/>
      <c r="F25" s="358"/>
      <c r="G25" s="358"/>
      <c r="H25" s="358"/>
      <c r="I25" s="358"/>
      <c r="J25" s="358"/>
      <c r="K25" s="232"/>
    </row>
    <row r="26" spans="2:11" s="1" customFormat="1" ht="15" customHeight="1">
      <c r="B26" s="235"/>
      <c r="C26" s="358" t="s">
        <v>1043</v>
      </c>
      <c r="D26" s="358"/>
      <c r="E26" s="358"/>
      <c r="F26" s="358"/>
      <c r="G26" s="358"/>
      <c r="H26" s="358"/>
      <c r="I26" s="358"/>
      <c r="J26" s="358"/>
      <c r="K26" s="232"/>
    </row>
    <row r="27" spans="2:11" s="1" customFormat="1" ht="15" customHeight="1">
      <c r="B27" s="235"/>
      <c r="C27" s="234"/>
      <c r="D27" s="358" t="s">
        <v>1044</v>
      </c>
      <c r="E27" s="358"/>
      <c r="F27" s="358"/>
      <c r="G27" s="358"/>
      <c r="H27" s="358"/>
      <c r="I27" s="358"/>
      <c r="J27" s="358"/>
      <c r="K27" s="232"/>
    </row>
    <row r="28" spans="2:11" s="1" customFormat="1" ht="15" customHeight="1">
      <c r="B28" s="235"/>
      <c r="C28" s="236"/>
      <c r="D28" s="358" t="s">
        <v>1045</v>
      </c>
      <c r="E28" s="358"/>
      <c r="F28" s="358"/>
      <c r="G28" s="358"/>
      <c r="H28" s="358"/>
      <c r="I28" s="358"/>
      <c r="J28" s="358"/>
      <c r="K28" s="232"/>
    </row>
    <row r="29" spans="2:11" s="1" customFormat="1" ht="12.75" customHeight="1">
      <c r="B29" s="235"/>
      <c r="C29" s="236"/>
      <c r="D29" s="236"/>
      <c r="E29" s="236"/>
      <c r="F29" s="236"/>
      <c r="G29" s="236"/>
      <c r="H29" s="236"/>
      <c r="I29" s="236"/>
      <c r="J29" s="236"/>
      <c r="K29" s="232"/>
    </row>
    <row r="30" spans="2:11" s="1" customFormat="1" ht="15" customHeight="1">
      <c r="B30" s="235"/>
      <c r="C30" s="236"/>
      <c r="D30" s="358" t="s">
        <v>1046</v>
      </c>
      <c r="E30" s="358"/>
      <c r="F30" s="358"/>
      <c r="G30" s="358"/>
      <c r="H30" s="358"/>
      <c r="I30" s="358"/>
      <c r="J30" s="358"/>
      <c r="K30" s="232"/>
    </row>
    <row r="31" spans="2:11" s="1" customFormat="1" ht="15" customHeight="1">
      <c r="B31" s="235"/>
      <c r="C31" s="236"/>
      <c r="D31" s="358" t="s">
        <v>1047</v>
      </c>
      <c r="E31" s="358"/>
      <c r="F31" s="358"/>
      <c r="G31" s="358"/>
      <c r="H31" s="358"/>
      <c r="I31" s="358"/>
      <c r="J31" s="358"/>
      <c r="K31" s="232"/>
    </row>
    <row r="32" spans="2:11" s="1" customFormat="1" ht="12.75" customHeight="1">
      <c r="B32" s="235"/>
      <c r="C32" s="236"/>
      <c r="D32" s="236"/>
      <c r="E32" s="236"/>
      <c r="F32" s="236"/>
      <c r="G32" s="236"/>
      <c r="H32" s="236"/>
      <c r="I32" s="236"/>
      <c r="J32" s="236"/>
      <c r="K32" s="232"/>
    </row>
    <row r="33" spans="2:11" s="1" customFormat="1" ht="15" customHeight="1">
      <c r="B33" s="235"/>
      <c r="C33" s="236"/>
      <c r="D33" s="358" t="s">
        <v>1048</v>
      </c>
      <c r="E33" s="358"/>
      <c r="F33" s="358"/>
      <c r="G33" s="358"/>
      <c r="H33" s="358"/>
      <c r="I33" s="358"/>
      <c r="J33" s="358"/>
      <c r="K33" s="232"/>
    </row>
    <row r="34" spans="2:11" s="1" customFormat="1" ht="15" customHeight="1">
      <c r="B34" s="235"/>
      <c r="C34" s="236"/>
      <c r="D34" s="358" t="s">
        <v>1049</v>
      </c>
      <c r="E34" s="358"/>
      <c r="F34" s="358"/>
      <c r="G34" s="358"/>
      <c r="H34" s="358"/>
      <c r="I34" s="358"/>
      <c r="J34" s="358"/>
      <c r="K34" s="232"/>
    </row>
    <row r="35" spans="2:11" s="1" customFormat="1" ht="15" customHeight="1">
      <c r="B35" s="235"/>
      <c r="C35" s="236"/>
      <c r="D35" s="358" t="s">
        <v>1050</v>
      </c>
      <c r="E35" s="358"/>
      <c r="F35" s="358"/>
      <c r="G35" s="358"/>
      <c r="H35" s="358"/>
      <c r="I35" s="358"/>
      <c r="J35" s="358"/>
      <c r="K35" s="232"/>
    </row>
    <row r="36" spans="2:11" s="1" customFormat="1" ht="15" customHeight="1">
      <c r="B36" s="235"/>
      <c r="C36" s="236"/>
      <c r="D36" s="234"/>
      <c r="E36" s="237" t="s">
        <v>111</v>
      </c>
      <c r="F36" s="234"/>
      <c r="G36" s="358" t="s">
        <v>1051</v>
      </c>
      <c r="H36" s="358"/>
      <c r="I36" s="358"/>
      <c r="J36" s="358"/>
      <c r="K36" s="232"/>
    </row>
    <row r="37" spans="2:11" s="1" customFormat="1" ht="30.75" customHeight="1">
      <c r="B37" s="235"/>
      <c r="C37" s="236"/>
      <c r="D37" s="234"/>
      <c r="E37" s="237" t="s">
        <v>1052</v>
      </c>
      <c r="F37" s="234"/>
      <c r="G37" s="358" t="s">
        <v>1053</v>
      </c>
      <c r="H37" s="358"/>
      <c r="I37" s="358"/>
      <c r="J37" s="358"/>
      <c r="K37" s="232"/>
    </row>
    <row r="38" spans="2:11" s="1" customFormat="1" ht="15" customHeight="1">
      <c r="B38" s="235"/>
      <c r="C38" s="236"/>
      <c r="D38" s="234"/>
      <c r="E38" s="237" t="s">
        <v>56</v>
      </c>
      <c r="F38" s="234"/>
      <c r="G38" s="358" t="s">
        <v>1054</v>
      </c>
      <c r="H38" s="358"/>
      <c r="I38" s="358"/>
      <c r="J38" s="358"/>
      <c r="K38" s="232"/>
    </row>
    <row r="39" spans="2:11" s="1" customFormat="1" ht="15" customHeight="1">
      <c r="B39" s="235"/>
      <c r="C39" s="236"/>
      <c r="D39" s="234"/>
      <c r="E39" s="237" t="s">
        <v>57</v>
      </c>
      <c r="F39" s="234"/>
      <c r="G39" s="358" t="s">
        <v>1055</v>
      </c>
      <c r="H39" s="358"/>
      <c r="I39" s="358"/>
      <c r="J39" s="358"/>
      <c r="K39" s="232"/>
    </row>
    <row r="40" spans="2:11" s="1" customFormat="1" ht="15" customHeight="1">
      <c r="B40" s="235"/>
      <c r="C40" s="236"/>
      <c r="D40" s="234"/>
      <c r="E40" s="237" t="s">
        <v>112</v>
      </c>
      <c r="F40" s="234"/>
      <c r="G40" s="358" t="s">
        <v>1056</v>
      </c>
      <c r="H40" s="358"/>
      <c r="I40" s="358"/>
      <c r="J40" s="358"/>
      <c r="K40" s="232"/>
    </row>
    <row r="41" spans="2:11" s="1" customFormat="1" ht="15" customHeight="1">
      <c r="B41" s="235"/>
      <c r="C41" s="236"/>
      <c r="D41" s="234"/>
      <c r="E41" s="237" t="s">
        <v>113</v>
      </c>
      <c r="F41" s="234"/>
      <c r="G41" s="358" t="s">
        <v>1057</v>
      </c>
      <c r="H41" s="358"/>
      <c r="I41" s="358"/>
      <c r="J41" s="358"/>
      <c r="K41" s="232"/>
    </row>
    <row r="42" spans="2:11" s="1" customFormat="1" ht="15" customHeight="1">
      <c r="B42" s="235"/>
      <c r="C42" s="236"/>
      <c r="D42" s="234"/>
      <c r="E42" s="237" t="s">
        <v>1058</v>
      </c>
      <c r="F42" s="234"/>
      <c r="G42" s="358" t="s">
        <v>1059</v>
      </c>
      <c r="H42" s="358"/>
      <c r="I42" s="358"/>
      <c r="J42" s="358"/>
      <c r="K42" s="232"/>
    </row>
    <row r="43" spans="2:11" s="1" customFormat="1" ht="15" customHeight="1">
      <c r="B43" s="235"/>
      <c r="C43" s="236"/>
      <c r="D43" s="234"/>
      <c r="E43" s="237"/>
      <c r="F43" s="234"/>
      <c r="G43" s="358" t="s">
        <v>1060</v>
      </c>
      <c r="H43" s="358"/>
      <c r="I43" s="358"/>
      <c r="J43" s="358"/>
      <c r="K43" s="232"/>
    </row>
    <row r="44" spans="2:11" s="1" customFormat="1" ht="15" customHeight="1">
      <c r="B44" s="235"/>
      <c r="C44" s="236"/>
      <c r="D44" s="234"/>
      <c r="E44" s="237" t="s">
        <v>1061</v>
      </c>
      <c r="F44" s="234"/>
      <c r="G44" s="358" t="s">
        <v>1062</v>
      </c>
      <c r="H44" s="358"/>
      <c r="I44" s="358"/>
      <c r="J44" s="358"/>
      <c r="K44" s="232"/>
    </row>
    <row r="45" spans="2:11" s="1" customFormat="1" ht="15" customHeight="1">
      <c r="B45" s="235"/>
      <c r="C45" s="236"/>
      <c r="D45" s="234"/>
      <c r="E45" s="237" t="s">
        <v>115</v>
      </c>
      <c r="F45" s="234"/>
      <c r="G45" s="358" t="s">
        <v>1063</v>
      </c>
      <c r="H45" s="358"/>
      <c r="I45" s="358"/>
      <c r="J45" s="358"/>
      <c r="K45" s="232"/>
    </row>
    <row r="46" spans="2:11" s="1" customFormat="1" ht="12.75" customHeight="1">
      <c r="B46" s="235"/>
      <c r="C46" s="236"/>
      <c r="D46" s="234"/>
      <c r="E46" s="234"/>
      <c r="F46" s="234"/>
      <c r="G46" s="234"/>
      <c r="H46" s="234"/>
      <c r="I46" s="234"/>
      <c r="J46" s="234"/>
      <c r="K46" s="232"/>
    </row>
    <row r="47" spans="2:11" s="1" customFormat="1" ht="15" customHeight="1">
      <c r="B47" s="235"/>
      <c r="C47" s="236"/>
      <c r="D47" s="358" t="s">
        <v>1064</v>
      </c>
      <c r="E47" s="358"/>
      <c r="F47" s="358"/>
      <c r="G47" s="358"/>
      <c r="H47" s="358"/>
      <c r="I47" s="358"/>
      <c r="J47" s="358"/>
      <c r="K47" s="232"/>
    </row>
    <row r="48" spans="2:11" s="1" customFormat="1" ht="15" customHeight="1">
      <c r="B48" s="235"/>
      <c r="C48" s="236"/>
      <c r="D48" s="236"/>
      <c r="E48" s="358" t="s">
        <v>1065</v>
      </c>
      <c r="F48" s="358"/>
      <c r="G48" s="358"/>
      <c r="H48" s="358"/>
      <c r="I48" s="358"/>
      <c r="J48" s="358"/>
      <c r="K48" s="232"/>
    </row>
    <row r="49" spans="2:11" s="1" customFormat="1" ht="15" customHeight="1">
      <c r="B49" s="235"/>
      <c r="C49" s="236"/>
      <c r="D49" s="236"/>
      <c r="E49" s="358" t="s">
        <v>1066</v>
      </c>
      <c r="F49" s="358"/>
      <c r="G49" s="358"/>
      <c r="H49" s="358"/>
      <c r="I49" s="358"/>
      <c r="J49" s="358"/>
      <c r="K49" s="232"/>
    </row>
    <row r="50" spans="2:11" s="1" customFormat="1" ht="15" customHeight="1">
      <c r="B50" s="235"/>
      <c r="C50" s="236"/>
      <c r="D50" s="236"/>
      <c r="E50" s="358" t="s">
        <v>1067</v>
      </c>
      <c r="F50" s="358"/>
      <c r="G50" s="358"/>
      <c r="H50" s="358"/>
      <c r="I50" s="358"/>
      <c r="J50" s="358"/>
      <c r="K50" s="232"/>
    </row>
    <row r="51" spans="2:11" s="1" customFormat="1" ht="15" customHeight="1">
      <c r="B51" s="235"/>
      <c r="C51" s="236"/>
      <c r="D51" s="358" t="s">
        <v>1068</v>
      </c>
      <c r="E51" s="358"/>
      <c r="F51" s="358"/>
      <c r="G51" s="358"/>
      <c r="H51" s="358"/>
      <c r="I51" s="358"/>
      <c r="J51" s="358"/>
      <c r="K51" s="232"/>
    </row>
    <row r="52" spans="2:11" s="1" customFormat="1" ht="25.5" customHeight="1">
      <c r="B52" s="231"/>
      <c r="C52" s="359" t="s">
        <v>1069</v>
      </c>
      <c r="D52" s="359"/>
      <c r="E52" s="359"/>
      <c r="F52" s="359"/>
      <c r="G52" s="359"/>
      <c r="H52" s="359"/>
      <c r="I52" s="359"/>
      <c r="J52" s="359"/>
      <c r="K52" s="232"/>
    </row>
    <row r="53" spans="2:11" s="1" customFormat="1" ht="5.25" customHeight="1">
      <c r="B53" s="231"/>
      <c r="C53" s="233"/>
      <c r="D53" s="233"/>
      <c r="E53" s="233"/>
      <c r="F53" s="233"/>
      <c r="G53" s="233"/>
      <c r="H53" s="233"/>
      <c r="I53" s="233"/>
      <c r="J53" s="233"/>
      <c r="K53" s="232"/>
    </row>
    <row r="54" spans="2:11" s="1" customFormat="1" ht="15" customHeight="1">
      <c r="B54" s="231"/>
      <c r="C54" s="358" t="s">
        <v>1070</v>
      </c>
      <c r="D54" s="358"/>
      <c r="E54" s="358"/>
      <c r="F54" s="358"/>
      <c r="G54" s="358"/>
      <c r="H54" s="358"/>
      <c r="I54" s="358"/>
      <c r="J54" s="358"/>
      <c r="K54" s="232"/>
    </row>
    <row r="55" spans="2:11" s="1" customFormat="1" ht="15" customHeight="1">
      <c r="B55" s="231"/>
      <c r="C55" s="358" t="s">
        <v>1071</v>
      </c>
      <c r="D55" s="358"/>
      <c r="E55" s="358"/>
      <c r="F55" s="358"/>
      <c r="G55" s="358"/>
      <c r="H55" s="358"/>
      <c r="I55" s="358"/>
      <c r="J55" s="358"/>
      <c r="K55" s="232"/>
    </row>
    <row r="56" spans="2:11" s="1" customFormat="1" ht="12.75" customHeight="1">
      <c r="B56" s="231"/>
      <c r="C56" s="234"/>
      <c r="D56" s="234"/>
      <c r="E56" s="234"/>
      <c r="F56" s="234"/>
      <c r="G56" s="234"/>
      <c r="H56" s="234"/>
      <c r="I56" s="234"/>
      <c r="J56" s="234"/>
      <c r="K56" s="232"/>
    </row>
    <row r="57" spans="2:11" s="1" customFormat="1" ht="15" customHeight="1">
      <c r="B57" s="231"/>
      <c r="C57" s="358" t="s">
        <v>1072</v>
      </c>
      <c r="D57" s="358"/>
      <c r="E57" s="358"/>
      <c r="F57" s="358"/>
      <c r="G57" s="358"/>
      <c r="H57" s="358"/>
      <c r="I57" s="358"/>
      <c r="J57" s="358"/>
      <c r="K57" s="232"/>
    </row>
    <row r="58" spans="2:11" s="1" customFormat="1" ht="15" customHeight="1">
      <c r="B58" s="231"/>
      <c r="C58" s="236"/>
      <c r="D58" s="358" t="s">
        <v>1073</v>
      </c>
      <c r="E58" s="358"/>
      <c r="F58" s="358"/>
      <c r="G58" s="358"/>
      <c r="H58" s="358"/>
      <c r="I58" s="358"/>
      <c r="J58" s="358"/>
      <c r="K58" s="232"/>
    </row>
    <row r="59" spans="2:11" s="1" customFormat="1" ht="15" customHeight="1">
      <c r="B59" s="231"/>
      <c r="C59" s="236"/>
      <c r="D59" s="358" t="s">
        <v>1074</v>
      </c>
      <c r="E59" s="358"/>
      <c r="F59" s="358"/>
      <c r="G59" s="358"/>
      <c r="H59" s="358"/>
      <c r="I59" s="358"/>
      <c r="J59" s="358"/>
      <c r="K59" s="232"/>
    </row>
    <row r="60" spans="2:11" s="1" customFormat="1" ht="15" customHeight="1">
      <c r="B60" s="231"/>
      <c r="C60" s="236"/>
      <c r="D60" s="358" t="s">
        <v>1075</v>
      </c>
      <c r="E60" s="358"/>
      <c r="F60" s="358"/>
      <c r="G60" s="358"/>
      <c r="H60" s="358"/>
      <c r="I60" s="358"/>
      <c r="J60" s="358"/>
      <c r="K60" s="232"/>
    </row>
    <row r="61" spans="2:11" s="1" customFormat="1" ht="15" customHeight="1">
      <c r="B61" s="231"/>
      <c r="C61" s="236"/>
      <c r="D61" s="358" t="s">
        <v>1076</v>
      </c>
      <c r="E61" s="358"/>
      <c r="F61" s="358"/>
      <c r="G61" s="358"/>
      <c r="H61" s="358"/>
      <c r="I61" s="358"/>
      <c r="J61" s="358"/>
      <c r="K61" s="232"/>
    </row>
    <row r="62" spans="2:11" s="1" customFormat="1" ht="15" customHeight="1">
      <c r="B62" s="231"/>
      <c r="C62" s="236"/>
      <c r="D62" s="361" t="s">
        <v>1077</v>
      </c>
      <c r="E62" s="361"/>
      <c r="F62" s="361"/>
      <c r="G62" s="361"/>
      <c r="H62" s="361"/>
      <c r="I62" s="361"/>
      <c r="J62" s="361"/>
      <c r="K62" s="232"/>
    </row>
    <row r="63" spans="2:11" s="1" customFormat="1" ht="15" customHeight="1">
      <c r="B63" s="231"/>
      <c r="C63" s="236"/>
      <c r="D63" s="358" t="s">
        <v>1078</v>
      </c>
      <c r="E63" s="358"/>
      <c r="F63" s="358"/>
      <c r="G63" s="358"/>
      <c r="H63" s="358"/>
      <c r="I63" s="358"/>
      <c r="J63" s="358"/>
      <c r="K63" s="232"/>
    </row>
    <row r="64" spans="2:11" s="1" customFormat="1" ht="12.75" customHeight="1">
      <c r="B64" s="231"/>
      <c r="C64" s="236"/>
      <c r="D64" s="236"/>
      <c r="E64" s="239"/>
      <c r="F64" s="236"/>
      <c r="G64" s="236"/>
      <c r="H64" s="236"/>
      <c r="I64" s="236"/>
      <c r="J64" s="236"/>
      <c r="K64" s="232"/>
    </row>
    <row r="65" spans="2:11" s="1" customFormat="1" ht="15" customHeight="1">
      <c r="B65" s="231"/>
      <c r="C65" s="236"/>
      <c r="D65" s="358" t="s">
        <v>1079</v>
      </c>
      <c r="E65" s="358"/>
      <c r="F65" s="358"/>
      <c r="G65" s="358"/>
      <c r="H65" s="358"/>
      <c r="I65" s="358"/>
      <c r="J65" s="358"/>
      <c r="K65" s="232"/>
    </row>
    <row r="66" spans="2:11" s="1" customFormat="1" ht="15" customHeight="1">
      <c r="B66" s="231"/>
      <c r="C66" s="236"/>
      <c r="D66" s="361" t="s">
        <v>1080</v>
      </c>
      <c r="E66" s="361"/>
      <c r="F66" s="361"/>
      <c r="G66" s="361"/>
      <c r="H66" s="361"/>
      <c r="I66" s="361"/>
      <c r="J66" s="361"/>
      <c r="K66" s="232"/>
    </row>
    <row r="67" spans="2:11" s="1" customFormat="1" ht="15" customHeight="1">
      <c r="B67" s="231"/>
      <c r="C67" s="236"/>
      <c r="D67" s="358" t="s">
        <v>1081</v>
      </c>
      <c r="E67" s="358"/>
      <c r="F67" s="358"/>
      <c r="G67" s="358"/>
      <c r="H67" s="358"/>
      <c r="I67" s="358"/>
      <c r="J67" s="358"/>
      <c r="K67" s="232"/>
    </row>
    <row r="68" spans="2:11" s="1" customFormat="1" ht="15" customHeight="1">
      <c r="B68" s="231"/>
      <c r="C68" s="236"/>
      <c r="D68" s="358" t="s">
        <v>1082</v>
      </c>
      <c r="E68" s="358"/>
      <c r="F68" s="358"/>
      <c r="G68" s="358"/>
      <c r="H68" s="358"/>
      <c r="I68" s="358"/>
      <c r="J68" s="358"/>
      <c r="K68" s="232"/>
    </row>
    <row r="69" spans="2:11" s="1" customFormat="1" ht="15" customHeight="1">
      <c r="B69" s="231"/>
      <c r="C69" s="236"/>
      <c r="D69" s="358" t="s">
        <v>1083</v>
      </c>
      <c r="E69" s="358"/>
      <c r="F69" s="358"/>
      <c r="G69" s="358"/>
      <c r="H69" s="358"/>
      <c r="I69" s="358"/>
      <c r="J69" s="358"/>
      <c r="K69" s="232"/>
    </row>
    <row r="70" spans="2:11" s="1" customFormat="1" ht="15" customHeight="1">
      <c r="B70" s="231"/>
      <c r="C70" s="236"/>
      <c r="D70" s="358" t="s">
        <v>1084</v>
      </c>
      <c r="E70" s="358"/>
      <c r="F70" s="358"/>
      <c r="G70" s="358"/>
      <c r="H70" s="358"/>
      <c r="I70" s="358"/>
      <c r="J70" s="358"/>
      <c r="K70" s="232"/>
    </row>
    <row r="71" spans="2:11" s="1" customFormat="1" ht="12.75" customHeight="1">
      <c r="B71" s="240"/>
      <c r="C71" s="241"/>
      <c r="D71" s="241"/>
      <c r="E71" s="241"/>
      <c r="F71" s="241"/>
      <c r="G71" s="241"/>
      <c r="H71" s="241"/>
      <c r="I71" s="241"/>
      <c r="J71" s="241"/>
      <c r="K71" s="242"/>
    </row>
    <row r="72" spans="2:11" s="1" customFormat="1" ht="18.75" customHeight="1">
      <c r="B72" s="243"/>
      <c r="C72" s="243"/>
      <c r="D72" s="243"/>
      <c r="E72" s="243"/>
      <c r="F72" s="243"/>
      <c r="G72" s="243"/>
      <c r="H72" s="243"/>
      <c r="I72" s="243"/>
      <c r="J72" s="243"/>
      <c r="K72" s="244"/>
    </row>
    <row r="73" spans="2:11" s="1" customFormat="1" ht="18.75" customHeight="1"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pans="2:11" s="1" customFormat="1" ht="7.5" customHeight="1">
      <c r="B74" s="245"/>
      <c r="C74" s="246"/>
      <c r="D74" s="246"/>
      <c r="E74" s="246"/>
      <c r="F74" s="246"/>
      <c r="G74" s="246"/>
      <c r="H74" s="246"/>
      <c r="I74" s="246"/>
      <c r="J74" s="246"/>
      <c r="K74" s="247"/>
    </row>
    <row r="75" spans="2:11" s="1" customFormat="1" ht="45" customHeight="1">
      <c r="B75" s="248"/>
      <c r="C75" s="362" t="s">
        <v>1085</v>
      </c>
      <c r="D75" s="362"/>
      <c r="E75" s="362"/>
      <c r="F75" s="362"/>
      <c r="G75" s="362"/>
      <c r="H75" s="362"/>
      <c r="I75" s="362"/>
      <c r="J75" s="362"/>
      <c r="K75" s="249"/>
    </row>
    <row r="76" spans="2:11" s="1" customFormat="1" ht="17.25" customHeight="1">
      <c r="B76" s="248"/>
      <c r="C76" s="250" t="s">
        <v>1086</v>
      </c>
      <c r="D76" s="250"/>
      <c r="E76" s="250"/>
      <c r="F76" s="250" t="s">
        <v>1087</v>
      </c>
      <c r="G76" s="251"/>
      <c r="H76" s="250" t="s">
        <v>57</v>
      </c>
      <c r="I76" s="250" t="s">
        <v>60</v>
      </c>
      <c r="J76" s="250" t="s">
        <v>1088</v>
      </c>
      <c r="K76" s="249"/>
    </row>
    <row r="77" spans="2:11" s="1" customFormat="1" ht="17.25" customHeight="1">
      <c r="B77" s="248"/>
      <c r="C77" s="252" t="s">
        <v>1089</v>
      </c>
      <c r="D77" s="252"/>
      <c r="E77" s="252"/>
      <c r="F77" s="253" t="s">
        <v>1090</v>
      </c>
      <c r="G77" s="254"/>
      <c r="H77" s="252"/>
      <c r="I77" s="252"/>
      <c r="J77" s="252" t="s">
        <v>1091</v>
      </c>
      <c r="K77" s="249"/>
    </row>
    <row r="78" spans="2:11" s="1" customFormat="1" ht="5.25" customHeight="1">
      <c r="B78" s="248"/>
      <c r="C78" s="255"/>
      <c r="D78" s="255"/>
      <c r="E78" s="255"/>
      <c r="F78" s="255"/>
      <c r="G78" s="256"/>
      <c r="H78" s="255"/>
      <c r="I78" s="255"/>
      <c r="J78" s="255"/>
      <c r="K78" s="249"/>
    </row>
    <row r="79" spans="2:11" s="1" customFormat="1" ht="15" customHeight="1">
      <c r="B79" s="248"/>
      <c r="C79" s="237" t="s">
        <v>56</v>
      </c>
      <c r="D79" s="257"/>
      <c r="E79" s="257"/>
      <c r="F79" s="258" t="s">
        <v>1092</v>
      </c>
      <c r="G79" s="259"/>
      <c r="H79" s="237" t="s">
        <v>1093</v>
      </c>
      <c r="I79" s="237" t="s">
        <v>1094</v>
      </c>
      <c r="J79" s="237">
        <v>20</v>
      </c>
      <c r="K79" s="249"/>
    </row>
    <row r="80" spans="2:11" s="1" customFormat="1" ht="15" customHeight="1">
      <c r="B80" s="248"/>
      <c r="C80" s="237" t="s">
        <v>1095</v>
      </c>
      <c r="D80" s="237"/>
      <c r="E80" s="237"/>
      <c r="F80" s="258" t="s">
        <v>1092</v>
      </c>
      <c r="G80" s="259"/>
      <c r="H80" s="237" t="s">
        <v>1096</v>
      </c>
      <c r="I80" s="237" t="s">
        <v>1094</v>
      </c>
      <c r="J80" s="237">
        <v>120</v>
      </c>
      <c r="K80" s="249"/>
    </row>
    <row r="81" spans="2:11" s="1" customFormat="1" ht="15" customHeight="1">
      <c r="B81" s="260"/>
      <c r="C81" s="237" t="s">
        <v>1097</v>
      </c>
      <c r="D81" s="237"/>
      <c r="E81" s="237"/>
      <c r="F81" s="258" t="s">
        <v>1098</v>
      </c>
      <c r="G81" s="259"/>
      <c r="H81" s="237" t="s">
        <v>1099</v>
      </c>
      <c r="I81" s="237" t="s">
        <v>1094</v>
      </c>
      <c r="J81" s="237">
        <v>50</v>
      </c>
      <c r="K81" s="249"/>
    </row>
    <row r="82" spans="2:11" s="1" customFormat="1" ht="15" customHeight="1">
      <c r="B82" s="260"/>
      <c r="C82" s="237" t="s">
        <v>1100</v>
      </c>
      <c r="D82" s="237"/>
      <c r="E82" s="237"/>
      <c r="F82" s="258" t="s">
        <v>1092</v>
      </c>
      <c r="G82" s="259"/>
      <c r="H82" s="237" t="s">
        <v>1101</v>
      </c>
      <c r="I82" s="237" t="s">
        <v>1102</v>
      </c>
      <c r="J82" s="237"/>
      <c r="K82" s="249"/>
    </row>
    <row r="83" spans="2:11" s="1" customFormat="1" ht="15" customHeight="1">
      <c r="B83" s="260"/>
      <c r="C83" s="261" t="s">
        <v>1103</v>
      </c>
      <c r="D83" s="261"/>
      <c r="E83" s="261"/>
      <c r="F83" s="262" t="s">
        <v>1098</v>
      </c>
      <c r="G83" s="261"/>
      <c r="H83" s="261" t="s">
        <v>1104</v>
      </c>
      <c r="I83" s="261" t="s">
        <v>1094</v>
      </c>
      <c r="J83" s="261">
        <v>15</v>
      </c>
      <c r="K83" s="249"/>
    </row>
    <row r="84" spans="2:11" s="1" customFormat="1" ht="15" customHeight="1">
      <c r="B84" s="260"/>
      <c r="C84" s="261" t="s">
        <v>1105</v>
      </c>
      <c r="D84" s="261"/>
      <c r="E84" s="261"/>
      <c r="F84" s="262" t="s">
        <v>1098</v>
      </c>
      <c r="G84" s="261"/>
      <c r="H84" s="261" t="s">
        <v>1106</v>
      </c>
      <c r="I84" s="261" t="s">
        <v>1094</v>
      </c>
      <c r="J84" s="261">
        <v>15</v>
      </c>
      <c r="K84" s="249"/>
    </row>
    <row r="85" spans="2:11" s="1" customFormat="1" ht="15" customHeight="1">
      <c r="B85" s="260"/>
      <c r="C85" s="261" t="s">
        <v>1107</v>
      </c>
      <c r="D85" s="261"/>
      <c r="E85" s="261"/>
      <c r="F85" s="262" t="s">
        <v>1098</v>
      </c>
      <c r="G85" s="261"/>
      <c r="H85" s="261" t="s">
        <v>1108</v>
      </c>
      <c r="I85" s="261" t="s">
        <v>1094</v>
      </c>
      <c r="J85" s="261">
        <v>20</v>
      </c>
      <c r="K85" s="249"/>
    </row>
    <row r="86" spans="2:11" s="1" customFormat="1" ht="15" customHeight="1">
      <c r="B86" s="260"/>
      <c r="C86" s="261" t="s">
        <v>1109</v>
      </c>
      <c r="D86" s="261"/>
      <c r="E86" s="261"/>
      <c r="F86" s="262" t="s">
        <v>1098</v>
      </c>
      <c r="G86" s="261"/>
      <c r="H86" s="261" t="s">
        <v>1110</v>
      </c>
      <c r="I86" s="261" t="s">
        <v>1094</v>
      </c>
      <c r="J86" s="261">
        <v>20</v>
      </c>
      <c r="K86" s="249"/>
    </row>
    <row r="87" spans="2:11" s="1" customFormat="1" ht="15" customHeight="1">
      <c r="B87" s="260"/>
      <c r="C87" s="237" t="s">
        <v>1111</v>
      </c>
      <c r="D87" s="237"/>
      <c r="E87" s="237"/>
      <c r="F87" s="258" t="s">
        <v>1098</v>
      </c>
      <c r="G87" s="259"/>
      <c r="H87" s="237" t="s">
        <v>1112</v>
      </c>
      <c r="I87" s="237" t="s">
        <v>1094</v>
      </c>
      <c r="J87" s="237">
        <v>50</v>
      </c>
      <c r="K87" s="249"/>
    </row>
    <row r="88" spans="2:11" s="1" customFormat="1" ht="15" customHeight="1">
      <c r="B88" s="260"/>
      <c r="C88" s="237" t="s">
        <v>1113</v>
      </c>
      <c r="D88" s="237"/>
      <c r="E88" s="237"/>
      <c r="F88" s="258" t="s">
        <v>1098</v>
      </c>
      <c r="G88" s="259"/>
      <c r="H88" s="237" t="s">
        <v>1114</v>
      </c>
      <c r="I88" s="237" t="s">
        <v>1094</v>
      </c>
      <c r="J88" s="237">
        <v>20</v>
      </c>
      <c r="K88" s="249"/>
    </row>
    <row r="89" spans="2:11" s="1" customFormat="1" ht="15" customHeight="1">
      <c r="B89" s="260"/>
      <c r="C89" s="237" t="s">
        <v>1115</v>
      </c>
      <c r="D89" s="237"/>
      <c r="E89" s="237"/>
      <c r="F89" s="258" t="s">
        <v>1098</v>
      </c>
      <c r="G89" s="259"/>
      <c r="H89" s="237" t="s">
        <v>1116</v>
      </c>
      <c r="I89" s="237" t="s">
        <v>1094</v>
      </c>
      <c r="J89" s="237">
        <v>20</v>
      </c>
      <c r="K89" s="249"/>
    </row>
    <row r="90" spans="2:11" s="1" customFormat="1" ht="15" customHeight="1">
      <c r="B90" s="260"/>
      <c r="C90" s="237" t="s">
        <v>1117</v>
      </c>
      <c r="D90" s="237"/>
      <c r="E90" s="237"/>
      <c r="F90" s="258" t="s">
        <v>1098</v>
      </c>
      <c r="G90" s="259"/>
      <c r="H90" s="237" t="s">
        <v>1118</v>
      </c>
      <c r="I90" s="237" t="s">
        <v>1094</v>
      </c>
      <c r="J90" s="237">
        <v>50</v>
      </c>
      <c r="K90" s="249"/>
    </row>
    <row r="91" spans="2:11" s="1" customFormat="1" ht="15" customHeight="1">
      <c r="B91" s="260"/>
      <c r="C91" s="237" t="s">
        <v>1119</v>
      </c>
      <c r="D91" s="237"/>
      <c r="E91" s="237"/>
      <c r="F91" s="258" t="s">
        <v>1098</v>
      </c>
      <c r="G91" s="259"/>
      <c r="H91" s="237" t="s">
        <v>1119</v>
      </c>
      <c r="I91" s="237" t="s">
        <v>1094</v>
      </c>
      <c r="J91" s="237">
        <v>50</v>
      </c>
      <c r="K91" s="249"/>
    </row>
    <row r="92" spans="2:11" s="1" customFormat="1" ht="15" customHeight="1">
      <c r="B92" s="260"/>
      <c r="C92" s="237" t="s">
        <v>1120</v>
      </c>
      <c r="D92" s="237"/>
      <c r="E92" s="237"/>
      <c r="F92" s="258" t="s">
        <v>1098</v>
      </c>
      <c r="G92" s="259"/>
      <c r="H92" s="237" t="s">
        <v>1121</v>
      </c>
      <c r="I92" s="237" t="s">
        <v>1094</v>
      </c>
      <c r="J92" s="237">
        <v>255</v>
      </c>
      <c r="K92" s="249"/>
    </row>
    <row r="93" spans="2:11" s="1" customFormat="1" ht="15" customHeight="1">
      <c r="B93" s="260"/>
      <c r="C93" s="237" t="s">
        <v>1122</v>
      </c>
      <c r="D93" s="237"/>
      <c r="E93" s="237"/>
      <c r="F93" s="258" t="s">
        <v>1092</v>
      </c>
      <c r="G93" s="259"/>
      <c r="H93" s="237" t="s">
        <v>1123</v>
      </c>
      <c r="I93" s="237" t="s">
        <v>1124</v>
      </c>
      <c r="J93" s="237"/>
      <c r="K93" s="249"/>
    </row>
    <row r="94" spans="2:11" s="1" customFormat="1" ht="15" customHeight="1">
      <c r="B94" s="260"/>
      <c r="C94" s="237" t="s">
        <v>1125</v>
      </c>
      <c r="D94" s="237"/>
      <c r="E94" s="237"/>
      <c r="F94" s="258" t="s">
        <v>1092</v>
      </c>
      <c r="G94" s="259"/>
      <c r="H94" s="237" t="s">
        <v>1126</v>
      </c>
      <c r="I94" s="237" t="s">
        <v>1127</v>
      </c>
      <c r="J94" s="237"/>
      <c r="K94" s="249"/>
    </row>
    <row r="95" spans="2:11" s="1" customFormat="1" ht="15" customHeight="1">
      <c r="B95" s="260"/>
      <c r="C95" s="237" t="s">
        <v>1128</v>
      </c>
      <c r="D95" s="237"/>
      <c r="E95" s="237"/>
      <c r="F95" s="258" t="s">
        <v>1092</v>
      </c>
      <c r="G95" s="259"/>
      <c r="H95" s="237" t="s">
        <v>1128</v>
      </c>
      <c r="I95" s="237" t="s">
        <v>1127</v>
      </c>
      <c r="J95" s="237"/>
      <c r="K95" s="249"/>
    </row>
    <row r="96" spans="2:11" s="1" customFormat="1" ht="15" customHeight="1">
      <c r="B96" s="260"/>
      <c r="C96" s="237" t="s">
        <v>41</v>
      </c>
      <c r="D96" s="237"/>
      <c r="E96" s="237"/>
      <c r="F96" s="258" t="s">
        <v>1092</v>
      </c>
      <c r="G96" s="259"/>
      <c r="H96" s="237" t="s">
        <v>1129</v>
      </c>
      <c r="I96" s="237" t="s">
        <v>1127</v>
      </c>
      <c r="J96" s="237"/>
      <c r="K96" s="249"/>
    </row>
    <row r="97" spans="2:11" s="1" customFormat="1" ht="15" customHeight="1">
      <c r="B97" s="260"/>
      <c r="C97" s="237" t="s">
        <v>51</v>
      </c>
      <c r="D97" s="237"/>
      <c r="E97" s="237"/>
      <c r="F97" s="258" t="s">
        <v>1092</v>
      </c>
      <c r="G97" s="259"/>
      <c r="H97" s="237" t="s">
        <v>1130</v>
      </c>
      <c r="I97" s="237" t="s">
        <v>1127</v>
      </c>
      <c r="J97" s="237"/>
      <c r="K97" s="249"/>
    </row>
    <row r="98" spans="2:11" s="1" customFormat="1" ht="15" customHeight="1">
      <c r="B98" s="263"/>
      <c r="C98" s="264"/>
      <c r="D98" s="264"/>
      <c r="E98" s="264"/>
      <c r="F98" s="264"/>
      <c r="G98" s="264"/>
      <c r="H98" s="264"/>
      <c r="I98" s="264"/>
      <c r="J98" s="264"/>
      <c r="K98" s="265"/>
    </row>
    <row r="99" spans="2:11" s="1" customFormat="1" ht="18.7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6"/>
    </row>
    <row r="100" spans="2:11" s="1" customFormat="1" ht="18.75" customHeight="1"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pans="2:11" s="1" customFormat="1" ht="7.5" customHeight="1">
      <c r="B101" s="245"/>
      <c r="C101" s="246"/>
      <c r="D101" s="246"/>
      <c r="E101" s="246"/>
      <c r="F101" s="246"/>
      <c r="G101" s="246"/>
      <c r="H101" s="246"/>
      <c r="I101" s="246"/>
      <c r="J101" s="246"/>
      <c r="K101" s="247"/>
    </row>
    <row r="102" spans="2:11" s="1" customFormat="1" ht="45" customHeight="1">
      <c r="B102" s="248"/>
      <c r="C102" s="362" t="s">
        <v>1131</v>
      </c>
      <c r="D102" s="362"/>
      <c r="E102" s="362"/>
      <c r="F102" s="362"/>
      <c r="G102" s="362"/>
      <c r="H102" s="362"/>
      <c r="I102" s="362"/>
      <c r="J102" s="362"/>
      <c r="K102" s="249"/>
    </row>
    <row r="103" spans="2:11" s="1" customFormat="1" ht="17.25" customHeight="1">
      <c r="B103" s="248"/>
      <c r="C103" s="250" t="s">
        <v>1086</v>
      </c>
      <c r="D103" s="250"/>
      <c r="E103" s="250"/>
      <c r="F103" s="250" t="s">
        <v>1087</v>
      </c>
      <c r="G103" s="251"/>
      <c r="H103" s="250" t="s">
        <v>57</v>
      </c>
      <c r="I103" s="250" t="s">
        <v>60</v>
      </c>
      <c r="J103" s="250" t="s">
        <v>1088</v>
      </c>
      <c r="K103" s="249"/>
    </row>
    <row r="104" spans="2:11" s="1" customFormat="1" ht="17.25" customHeight="1">
      <c r="B104" s="248"/>
      <c r="C104" s="252" t="s">
        <v>1089</v>
      </c>
      <c r="D104" s="252"/>
      <c r="E104" s="252"/>
      <c r="F104" s="253" t="s">
        <v>1090</v>
      </c>
      <c r="G104" s="254"/>
      <c r="H104" s="252"/>
      <c r="I104" s="252"/>
      <c r="J104" s="252" t="s">
        <v>1091</v>
      </c>
      <c r="K104" s="249"/>
    </row>
    <row r="105" spans="2:11" s="1" customFormat="1" ht="5.25" customHeight="1">
      <c r="B105" s="248"/>
      <c r="C105" s="250"/>
      <c r="D105" s="250"/>
      <c r="E105" s="250"/>
      <c r="F105" s="250"/>
      <c r="G105" s="268"/>
      <c r="H105" s="250"/>
      <c r="I105" s="250"/>
      <c r="J105" s="250"/>
      <c r="K105" s="249"/>
    </row>
    <row r="106" spans="2:11" s="1" customFormat="1" ht="15" customHeight="1">
      <c r="B106" s="248"/>
      <c r="C106" s="237" t="s">
        <v>56</v>
      </c>
      <c r="D106" s="257"/>
      <c r="E106" s="257"/>
      <c r="F106" s="258" t="s">
        <v>1092</v>
      </c>
      <c r="G106" s="237"/>
      <c r="H106" s="237" t="s">
        <v>1132</v>
      </c>
      <c r="I106" s="237" t="s">
        <v>1094</v>
      </c>
      <c r="J106" s="237">
        <v>20</v>
      </c>
      <c r="K106" s="249"/>
    </row>
    <row r="107" spans="2:11" s="1" customFormat="1" ht="15" customHeight="1">
      <c r="B107" s="248"/>
      <c r="C107" s="237" t="s">
        <v>1095</v>
      </c>
      <c r="D107" s="237"/>
      <c r="E107" s="237"/>
      <c r="F107" s="258" t="s">
        <v>1092</v>
      </c>
      <c r="G107" s="237"/>
      <c r="H107" s="237" t="s">
        <v>1132</v>
      </c>
      <c r="I107" s="237" t="s">
        <v>1094</v>
      </c>
      <c r="J107" s="237">
        <v>120</v>
      </c>
      <c r="K107" s="249"/>
    </row>
    <row r="108" spans="2:11" s="1" customFormat="1" ht="15" customHeight="1">
      <c r="B108" s="260"/>
      <c r="C108" s="237" t="s">
        <v>1097</v>
      </c>
      <c r="D108" s="237"/>
      <c r="E108" s="237"/>
      <c r="F108" s="258" t="s">
        <v>1098</v>
      </c>
      <c r="G108" s="237"/>
      <c r="H108" s="237" t="s">
        <v>1132</v>
      </c>
      <c r="I108" s="237" t="s">
        <v>1094</v>
      </c>
      <c r="J108" s="237">
        <v>50</v>
      </c>
      <c r="K108" s="249"/>
    </row>
    <row r="109" spans="2:11" s="1" customFormat="1" ht="15" customHeight="1">
      <c r="B109" s="260"/>
      <c r="C109" s="237" t="s">
        <v>1100</v>
      </c>
      <c r="D109" s="237"/>
      <c r="E109" s="237"/>
      <c r="F109" s="258" t="s">
        <v>1092</v>
      </c>
      <c r="G109" s="237"/>
      <c r="H109" s="237" t="s">
        <v>1132</v>
      </c>
      <c r="I109" s="237" t="s">
        <v>1102</v>
      </c>
      <c r="J109" s="237"/>
      <c r="K109" s="249"/>
    </row>
    <row r="110" spans="2:11" s="1" customFormat="1" ht="15" customHeight="1">
      <c r="B110" s="260"/>
      <c r="C110" s="237" t="s">
        <v>1111</v>
      </c>
      <c r="D110" s="237"/>
      <c r="E110" s="237"/>
      <c r="F110" s="258" t="s">
        <v>1098</v>
      </c>
      <c r="G110" s="237"/>
      <c r="H110" s="237" t="s">
        <v>1132</v>
      </c>
      <c r="I110" s="237" t="s">
        <v>1094</v>
      </c>
      <c r="J110" s="237">
        <v>50</v>
      </c>
      <c r="K110" s="249"/>
    </row>
    <row r="111" spans="2:11" s="1" customFormat="1" ht="15" customHeight="1">
      <c r="B111" s="260"/>
      <c r="C111" s="237" t="s">
        <v>1119</v>
      </c>
      <c r="D111" s="237"/>
      <c r="E111" s="237"/>
      <c r="F111" s="258" t="s">
        <v>1098</v>
      </c>
      <c r="G111" s="237"/>
      <c r="H111" s="237" t="s">
        <v>1132</v>
      </c>
      <c r="I111" s="237" t="s">
        <v>1094</v>
      </c>
      <c r="J111" s="237">
        <v>50</v>
      </c>
      <c r="K111" s="249"/>
    </row>
    <row r="112" spans="2:11" s="1" customFormat="1" ht="15" customHeight="1">
      <c r="B112" s="260"/>
      <c r="C112" s="237" t="s">
        <v>1117</v>
      </c>
      <c r="D112" s="237"/>
      <c r="E112" s="237"/>
      <c r="F112" s="258" t="s">
        <v>1098</v>
      </c>
      <c r="G112" s="237"/>
      <c r="H112" s="237" t="s">
        <v>1132</v>
      </c>
      <c r="I112" s="237" t="s">
        <v>1094</v>
      </c>
      <c r="J112" s="237">
        <v>50</v>
      </c>
      <c r="K112" s="249"/>
    </row>
    <row r="113" spans="2:11" s="1" customFormat="1" ht="15" customHeight="1">
      <c r="B113" s="260"/>
      <c r="C113" s="237" t="s">
        <v>56</v>
      </c>
      <c r="D113" s="237"/>
      <c r="E113" s="237"/>
      <c r="F113" s="258" t="s">
        <v>1092</v>
      </c>
      <c r="G113" s="237"/>
      <c r="H113" s="237" t="s">
        <v>1133</v>
      </c>
      <c r="I113" s="237" t="s">
        <v>1094</v>
      </c>
      <c r="J113" s="237">
        <v>20</v>
      </c>
      <c r="K113" s="249"/>
    </row>
    <row r="114" spans="2:11" s="1" customFormat="1" ht="15" customHeight="1">
      <c r="B114" s="260"/>
      <c r="C114" s="237" t="s">
        <v>1134</v>
      </c>
      <c r="D114" s="237"/>
      <c r="E114" s="237"/>
      <c r="F114" s="258" t="s">
        <v>1092</v>
      </c>
      <c r="G114" s="237"/>
      <c r="H114" s="237" t="s">
        <v>1135</v>
      </c>
      <c r="I114" s="237" t="s">
        <v>1094</v>
      </c>
      <c r="J114" s="237">
        <v>120</v>
      </c>
      <c r="K114" s="249"/>
    </row>
    <row r="115" spans="2:11" s="1" customFormat="1" ht="15" customHeight="1">
      <c r="B115" s="260"/>
      <c r="C115" s="237" t="s">
        <v>41</v>
      </c>
      <c r="D115" s="237"/>
      <c r="E115" s="237"/>
      <c r="F115" s="258" t="s">
        <v>1092</v>
      </c>
      <c r="G115" s="237"/>
      <c r="H115" s="237" t="s">
        <v>1136</v>
      </c>
      <c r="I115" s="237" t="s">
        <v>1127</v>
      </c>
      <c r="J115" s="237"/>
      <c r="K115" s="249"/>
    </row>
    <row r="116" spans="2:11" s="1" customFormat="1" ht="15" customHeight="1">
      <c r="B116" s="260"/>
      <c r="C116" s="237" t="s">
        <v>51</v>
      </c>
      <c r="D116" s="237"/>
      <c r="E116" s="237"/>
      <c r="F116" s="258" t="s">
        <v>1092</v>
      </c>
      <c r="G116" s="237"/>
      <c r="H116" s="237" t="s">
        <v>1137</v>
      </c>
      <c r="I116" s="237" t="s">
        <v>1127</v>
      </c>
      <c r="J116" s="237"/>
      <c r="K116" s="249"/>
    </row>
    <row r="117" spans="2:11" s="1" customFormat="1" ht="15" customHeight="1">
      <c r="B117" s="260"/>
      <c r="C117" s="237" t="s">
        <v>60</v>
      </c>
      <c r="D117" s="237"/>
      <c r="E117" s="237"/>
      <c r="F117" s="258" t="s">
        <v>1092</v>
      </c>
      <c r="G117" s="237"/>
      <c r="H117" s="237" t="s">
        <v>1138</v>
      </c>
      <c r="I117" s="237" t="s">
        <v>1139</v>
      </c>
      <c r="J117" s="237"/>
      <c r="K117" s="249"/>
    </row>
    <row r="118" spans="2:11" s="1" customFormat="1" ht="15" customHeight="1">
      <c r="B118" s="263"/>
      <c r="C118" s="269"/>
      <c r="D118" s="269"/>
      <c r="E118" s="269"/>
      <c r="F118" s="269"/>
      <c r="G118" s="269"/>
      <c r="H118" s="269"/>
      <c r="I118" s="269"/>
      <c r="J118" s="269"/>
      <c r="K118" s="265"/>
    </row>
    <row r="119" spans="2:11" s="1" customFormat="1" ht="18.75" customHeight="1">
      <c r="B119" s="270"/>
      <c r="C119" s="271"/>
      <c r="D119" s="271"/>
      <c r="E119" s="271"/>
      <c r="F119" s="272"/>
      <c r="G119" s="271"/>
      <c r="H119" s="271"/>
      <c r="I119" s="271"/>
      <c r="J119" s="271"/>
      <c r="K119" s="270"/>
    </row>
    <row r="120" spans="2:11" s="1" customFormat="1" ht="18.75" customHeight="1">
      <c r="B120" s="244"/>
      <c r="C120" s="244"/>
      <c r="D120" s="244"/>
      <c r="E120" s="244"/>
      <c r="F120" s="244"/>
      <c r="G120" s="244"/>
      <c r="H120" s="244"/>
      <c r="I120" s="244"/>
      <c r="J120" s="244"/>
      <c r="K120" s="244"/>
    </row>
    <row r="121" spans="2:11" s="1" customFormat="1" ht="7.5" customHeight="1">
      <c r="B121" s="273"/>
      <c r="C121" s="274"/>
      <c r="D121" s="274"/>
      <c r="E121" s="274"/>
      <c r="F121" s="274"/>
      <c r="G121" s="274"/>
      <c r="H121" s="274"/>
      <c r="I121" s="274"/>
      <c r="J121" s="274"/>
      <c r="K121" s="275"/>
    </row>
    <row r="122" spans="2:11" s="1" customFormat="1" ht="45" customHeight="1">
      <c r="B122" s="276"/>
      <c r="C122" s="360" t="s">
        <v>1140</v>
      </c>
      <c r="D122" s="360"/>
      <c r="E122" s="360"/>
      <c r="F122" s="360"/>
      <c r="G122" s="360"/>
      <c r="H122" s="360"/>
      <c r="I122" s="360"/>
      <c r="J122" s="360"/>
      <c r="K122" s="277"/>
    </row>
    <row r="123" spans="2:11" s="1" customFormat="1" ht="17.25" customHeight="1">
      <c r="B123" s="278"/>
      <c r="C123" s="250" t="s">
        <v>1086</v>
      </c>
      <c r="D123" s="250"/>
      <c r="E123" s="250"/>
      <c r="F123" s="250" t="s">
        <v>1087</v>
      </c>
      <c r="G123" s="251"/>
      <c r="H123" s="250" t="s">
        <v>57</v>
      </c>
      <c r="I123" s="250" t="s">
        <v>60</v>
      </c>
      <c r="J123" s="250" t="s">
        <v>1088</v>
      </c>
      <c r="K123" s="279"/>
    </row>
    <row r="124" spans="2:11" s="1" customFormat="1" ht="17.25" customHeight="1">
      <c r="B124" s="278"/>
      <c r="C124" s="252" t="s">
        <v>1089</v>
      </c>
      <c r="D124" s="252"/>
      <c r="E124" s="252"/>
      <c r="F124" s="253" t="s">
        <v>1090</v>
      </c>
      <c r="G124" s="254"/>
      <c r="H124" s="252"/>
      <c r="I124" s="252"/>
      <c r="J124" s="252" t="s">
        <v>1091</v>
      </c>
      <c r="K124" s="279"/>
    </row>
    <row r="125" spans="2:11" s="1" customFormat="1" ht="5.25" customHeight="1">
      <c r="B125" s="280"/>
      <c r="C125" s="255"/>
      <c r="D125" s="255"/>
      <c r="E125" s="255"/>
      <c r="F125" s="255"/>
      <c r="G125" s="281"/>
      <c r="H125" s="255"/>
      <c r="I125" s="255"/>
      <c r="J125" s="255"/>
      <c r="K125" s="282"/>
    </row>
    <row r="126" spans="2:11" s="1" customFormat="1" ht="15" customHeight="1">
      <c r="B126" s="280"/>
      <c r="C126" s="237" t="s">
        <v>1095</v>
      </c>
      <c r="D126" s="257"/>
      <c r="E126" s="257"/>
      <c r="F126" s="258" t="s">
        <v>1092</v>
      </c>
      <c r="G126" s="237"/>
      <c r="H126" s="237" t="s">
        <v>1132</v>
      </c>
      <c r="I126" s="237" t="s">
        <v>1094</v>
      </c>
      <c r="J126" s="237">
        <v>120</v>
      </c>
      <c r="K126" s="283"/>
    </row>
    <row r="127" spans="2:11" s="1" customFormat="1" ht="15" customHeight="1">
      <c r="B127" s="280"/>
      <c r="C127" s="237" t="s">
        <v>1141</v>
      </c>
      <c r="D127" s="237"/>
      <c r="E127" s="237"/>
      <c r="F127" s="258" t="s">
        <v>1092</v>
      </c>
      <c r="G127" s="237"/>
      <c r="H127" s="237" t="s">
        <v>1142</v>
      </c>
      <c r="I127" s="237" t="s">
        <v>1094</v>
      </c>
      <c r="J127" s="237" t="s">
        <v>1143</v>
      </c>
      <c r="K127" s="283"/>
    </row>
    <row r="128" spans="2:11" s="1" customFormat="1" ht="15" customHeight="1">
      <c r="B128" s="280"/>
      <c r="C128" s="237" t="s">
        <v>1040</v>
      </c>
      <c r="D128" s="237"/>
      <c r="E128" s="237"/>
      <c r="F128" s="258" t="s">
        <v>1092</v>
      </c>
      <c r="G128" s="237"/>
      <c r="H128" s="237" t="s">
        <v>1144</v>
      </c>
      <c r="I128" s="237" t="s">
        <v>1094</v>
      </c>
      <c r="J128" s="237" t="s">
        <v>1143</v>
      </c>
      <c r="K128" s="283"/>
    </row>
    <row r="129" spans="2:11" s="1" customFormat="1" ht="15" customHeight="1">
      <c r="B129" s="280"/>
      <c r="C129" s="237" t="s">
        <v>1103</v>
      </c>
      <c r="D129" s="237"/>
      <c r="E129" s="237"/>
      <c r="F129" s="258" t="s">
        <v>1098</v>
      </c>
      <c r="G129" s="237"/>
      <c r="H129" s="237" t="s">
        <v>1104</v>
      </c>
      <c r="I129" s="237" t="s">
        <v>1094</v>
      </c>
      <c r="J129" s="237">
        <v>15</v>
      </c>
      <c r="K129" s="283"/>
    </row>
    <row r="130" spans="2:11" s="1" customFormat="1" ht="15" customHeight="1">
      <c r="B130" s="280"/>
      <c r="C130" s="261" t="s">
        <v>1105</v>
      </c>
      <c r="D130" s="261"/>
      <c r="E130" s="261"/>
      <c r="F130" s="262" t="s">
        <v>1098</v>
      </c>
      <c r="G130" s="261"/>
      <c r="H130" s="261" t="s">
        <v>1106</v>
      </c>
      <c r="I130" s="261" t="s">
        <v>1094</v>
      </c>
      <c r="J130" s="261">
        <v>15</v>
      </c>
      <c r="K130" s="283"/>
    </row>
    <row r="131" spans="2:11" s="1" customFormat="1" ht="15" customHeight="1">
      <c r="B131" s="280"/>
      <c r="C131" s="261" t="s">
        <v>1107</v>
      </c>
      <c r="D131" s="261"/>
      <c r="E131" s="261"/>
      <c r="F131" s="262" t="s">
        <v>1098</v>
      </c>
      <c r="G131" s="261"/>
      <c r="H131" s="261" t="s">
        <v>1108</v>
      </c>
      <c r="I131" s="261" t="s">
        <v>1094</v>
      </c>
      <c r="J131" s="261">
        <v>20</v>
      </c>
      <c r="K131" s="283"/>
    </row>
    <row r="132" spans="2:11" s="1" customFormat="1" ht="15" customHeight="1">
      <c r="B132" s="280"/>
      <c r="C132" s="261" t="s">
        <v>1109</v>
      </c>
      <c r="D132" s="261"/>
      <c r="E132" s="261"/>
      <c r="F132" s="262" t="s">
        <v>1098</v>
      </c>
      <c r="G132" s="261"/>
      <c r="H132" s="261" t="s">
        <v>1110</v>
      </c>
      <c r="I132" s="261" t="s">
        <v>1094</v>
      </c>
      <c r="J132" s="261">
        <v>20</v>
      </c>
      <c r="K132" s="283"/>
    </row>
    <row r="133" spans="2:11" s="1" customFormat="1" ht="15" customHeight="1">
      <c r="B133" s="280"/>
      <c r="C133" s="237" t="s">
        <v>1097</v>
      </c>
      <c r="D133" s="237"/>
      <c r="E133" s="237"/>
      <c r="F133" s="258" t="s">
        <v>1098</v>
      </c>
      <c r="G133" s="237"/>
      <c r="H133" s="237" t="s">
        <v>1132</v>
      </c>
      <c r="I133" s="237" t="s">
        <v>1094</v>
      </c>
      <c r="J133" s="237">
        <v>50</v>
      </c>
      <c r="K133" s="283"/>
    </row>
    <row r="134" spans="2:11" s="1" customFormat="1" ht="15" customHeight="1">
      <c r="B134" s="280"/>
      <c r="C134" s="237" t="s">
        <v>1111</v>
      </c>
      <c r="D134" s="237"/>
      <c r="E134" s="237"/>
      <c r="F134" s="258" t="s">
        <v>1098</v>
      </c>
      <c r="G134" s="237"/>
      <c r="H134" s="237" t="s">
        <v>1132</v>
      </c>
      <c r="I134" s="237" t="s">
        <v>1094</v>
      </c>
      <c r="J134" s="237">
        <v>50</v>
      </c>
      <c r="K134" s="283"/>
    </row>
    <row r="135" spans="2:11" s="1" customFormat="1" ht="15" customHeight="1">
      <c r="B135" s="280"/>
      <c r="C135" s="237" t="s">
        <v>1117</v>
      </c>
      <c r="D135" s="237"/>
      <c r="E135" s="237"/>
      <c r="F135" s="258" t="s">
        <v>1098</v>
      </c>
      <c r="G135" s="237"/>
      <c r="H135" s="237" t="s">
        <v>1132</v>
      </c>
      <c r="I135" s="237" t="s">
        <v>1094</v>
      </c>
      <c r="J135" s="237">
        <v>50</v>
      </c>
      <c r="K135" s="283"/>
    </row>
    <row r="136" spans="2:11" s="1" customFormat="1" ht="15" customHeight="1">
      <c r="B136" s="280"/>
      <c r="C136" s="237" t="s">
        <v>1119</v>
      </c>
      <c r="D136" s="237"/>
      <c r="E136" s="237"/>
      <c r="F136" s="258" t="s">
        <v>1098</v>
      </c>
      <c r="G136" s="237"/>
      <c r="H136" s="237" t="s">
        <v>1132</v>
      </c>
      <c r="I136" s="237" t="s">
        <v>1094</v>
      </c>
      <c r="J136" s="237">
        <v>50</v>
      </c>
      <c r="K136" s="283"/>
    </row>
    <row r="137" spans="2:11" s="1" customFormat="1" ht="15" customHeight="1">
      <c r="B137" s="280"/>
      <c r="C137" s="237" t="s">
        <v>1120</v>
      </c>
      <c r="D137" s="237"/>
      <c r="E137" s="237"/>
      <c r="F137" s="258" t="s">
        <v>1098</v>
      </c>
      <c r="G137" s="237"/>
      <c r="H137" s="237" t="s">
        <v>1145</v>
      </c>
      <c r="I137" s="237" t="s">
        <v>1094</v>
      </c>
      <c r="J137" s="237">
        <v>255</v>
      </c>
      <c r="K137" s="283"/>
    </row>
    <row r="138" spans="2:11" s="1" customFormat="1" ht="15" customHeight="1">
      <c r="B138" s="280"/>
      <c r="C138" s="237" t="s">
        <v>1122</v>
      </c>
      <c r="D138" s="237"/>
      <c r="E138" s="237"/>
      <c r="F138" s="258" t="s">
        <v>1092</v>
      </c>
      <c r="G138" s="237"/>
      <c r="H138" s="237" t="s">
        <v>1146</v>
      </c>
      <c r="I138" s="237" t="s">
        <v>1124</v>
      </c>
      <c r="J138" s="237"/>
      <c r="K138" s="283"/>
    </row>
    <row r="139" spans="2:11" s="1" customFormat="1" ht="15" customHeight="1">
      <c r="B139" s="280"/>
      <c r="C139" s="237" t="s">
        <v>1125</v>
      </c>
      <c r="D139" s="237"/>
      <c r="E139" s="237"/>
      <c r="F139" s="258" t="s">
        <v>1092</v>
      </c>
      <c r="G139" s="237"/>
      <c r="H139" s="237" t="s">
        <v>1147</v>
      </c>
      <c r="I139" s="237" t="s">
        <v>1127</v>
      </c>
      <c r="J139" s="237"/>
      <c r="K139" s="283"/>
    </row>
    <row r="140" spans="2:11" s="1" customFormat="1" ht="15" customHeight="1">
      <c r="B140" s="280"/>
      <c r="C140" s="237" t="s">
        <v>1128</v>
      </c>
      <c r="D140" s="237"/>
      <c r="E140" s="237"/>
      <c r="F140" s="258" t="s">
        <v>1092</v>
      </c>
      <c r="G140" s="237"/>
      <c r="H140" s="237" t="s">
        <v>1128</v>
      </c>
      <c r="I140" s="237" t="s">
        <v>1127</v>
      </c>
      <c r="J140" s="237"/>
      <c r="K140" s="283"/>
    </row>
    <row r="141" spans="2:11" s="1" customFormat="1" ht="15" customHeight="1">
      <c r="B141" s="280"/>
      <c r="C141" s="237" t="s">
        <v>41</v>
      </c>
      <c r="D141" s="237"/>
      <c r="E141" s="237"/>
      <c r="F141" s="258" t="s">
        <v>1092</v>
      </c>
      <c r="G141" s="237"/>
      <c r="H141" s="237" t="s">
        <v>1148</v>
      </c>
      <c r="I141" s="237" t="s">
        <v>1127</v>
      </c>
      <c r="J141" s="237"/>
      <c r="K141" s="283"/>
    </row>
    <row r="142" spans="2:11" s="1" customFormat="1" ht="15" customHeight="1">
      <c r="B142" s="280"/>
      <c r="C142" s="237" t="s">
        <v>1149</v>
      </c>
      <c r="D142" s="237"/>
      <c r="E142" s="237"/>
      <c r="F142" s="258" t="s">
        <v>1092</v>
      </c>
      <c r="G142" s="237"/>
      <c r="H142" s="237" t="s">
        <v>1150</v>
      </c>
      <c r="I142" s="237" t="s">
        <v>1127</v>
      </c>
      <c r="J142" s="237"/>
      <c r="K142" s="283"/>
    </row>
    <row r="143" spans="2:11" s="1" customFormat="1" ht="15" customHeight="1">
      <c r="B143" s="284"/>
      <c r="C143" s="285"/>
      <c r="D143" s="285"/>
      <c r="E143" s="285"/>
      <c r="F143" s="285"/>
      <c r="G143" s="285"/>
      <c r="H143" s="285"/>
      <c r="I143" s="285"/>
      <c r="J143" s="285"/>
      <c r="K143" s="286"/>
    </row>
    <row r="144" spans="2:11" s="1" customFormat="1" ht="18.75" customHeight="1">
      <c r="B144" s="271"/>
      <c r="C144" s="271"/>
      <c r="D144" s="271"/>
      <c r="E144" s="271"/>
      <c r="F144" s="272"/>
      <c r="G144" s="271"/>
      <c r="H144" s="271"/>
      <c r="I144" s="271"/>
      <c r="J144" s="271"/>
      <c r="K144" s="271"/>
    </row>
    <row r="145" spans="2:11" s="1" customFormat="1" ht="18.75" customHeight="1">
      <c r="B145" s="244"/>
      <c r="C145" s="244"/>
      <c r="D145" s="244"/>
      <c r="E145" s="244"/>
      <c r="F145" s="244"/>
      <c r="G145" s="244"/>
      <c r="H145" s="244"/>
      <c r="I145" s="244"/>
      <c r="J145" s="244"/>
      <c r="K145" s="244"/>
    </row>
    <row r="146" spans="2:11" s="1" customFormat="1" ht="7.5" customHeight="1">
      <c r="B146" s="245"/>
      <c r="C146" s="246"/>
      <c r="D146" s="246"/>
      <c r="E146" s="246"/>
      <c r="F146" s="246"/>
      <c r="G146" s="246"/>
      <c r="H146" s="246"/>
      <c r="I146" s="246"/>
      <c r="J146" s="246"/>
      <c r="K146" s="247"/>
    </row>
    <row r="147" spans="2:11" s="1" customFormat="1" ht="45" customHeight="1">
      <c r="B147" s="248"/>
      <c r="C147" s="362" t="s">
        <v>1151</v>
      </c>
      <c r="D147" s="362"/>
      <c r="E147" s="362"/>
      <c r="F147" s="362"/>
      <c r="G147" s="362"/>
      <c r="H147" s="362"/>
      <c r="I147" s="362"/>
      <c r="J147" s="362"/>
      <c r="K147" s="249"/>
    </row>
    <row r="148" spans="2:11" s="1" customFormat="1" ht="17.25" customHeight="1">
      <c r="B148" s="248"/>
      <c r="C148" s="250" t="s">
        <v>1086</v>
      </c>
      <c r="D148" s="250"/>
      <c r="E148" s="250"/>
      <c r="F148" s="250" t="s">
        <v>1087</v>
      </c>
      <c r="G148" s="251"/>
      <c r="H148" s="250" t="s">
        <v>57</v>
      </c>
      <c r="I148" s="250" t="s">
        <v>60</v>
      </c>
      <c r="J148" s="250" t="s">
        <v>1088</v>
      </c>
      <c r="K148" s="249"/>
    </row>
    <row r="149" spans="2:11" s="1" customFormat="1" ht="17.25" customHeight="1">
      <c r="B149" s="248"/>
      <c r="C149" s="252" t="s">
        <v>1089</v>
      </c>
      <c r="D149" s="252"/>
      <c r="E149" s="252"/>
      <c r="F149" s="253" t="s">
        <v>1090</v>
      </c>
      <c r="G149" s="254"/>
      <c r="H149" s="252"/>
      <c r="I149" s="252"/>
      <c r="J149" s="252" t="s">
        <v>1091</v>
      </c>
      <c r="K149" s="249"/>
    </row>
    <row r="150" spans="2:11" s="1" customFormat="1" ht="5.25" customHeight="1">
      <c r="B150" s="260"/>
      <c r="C150" s="255"/>
      <c r="D150" s="255"/>
      <c r="E150" s="255"/>
      <c r="F150" s="255"/>
      <c r="G150" s="256"/>
      <c r="H150" s="255"/>
      <c r="I150" s="255"/>
      <c r="J150" s="255"/>
      <c r="K150" s="283"/>
    </row>
    <row r="151" spans="2:11" s="1" customFormat="1" ht="15" customHeight="1">
      <c r="B151" s="260"/>
      <c r="C151" s="287" t="s">
        <v>1095</v>
      </c>
      <c r="D151" s="237"/>
      <c r="E151" s="237"/>
      <c r="F151" s="288" t="s">
        <v>1092</v>
      </c>
      <c r="G151" s="237"/>
      <c r="H151" s="287" t="s">
        <v>1132</v>
      </c>
      <c r="I151" s="287" t="s">
        <v>1094</v>
      </c>
      <c r="J151" s="287">
        <v>120</v>
      </c>
      <c r="K151" s="283"/>
    </row>
    <row r="152" spans="2:11" s="1" customFormat="1" ht="15" customHeight="1">
      <c r="B152" s="260"/>
      <c r="C152" s="287" t="s">
        <v>1141</v>
      </c>
      <c r="D152" s="237"/>
      <c r="E152" s="237"/>
      <c r="F152" s="288" t="s">
        <v>1092</v>
      </c>
      <c r="G152" s="237"/>
      <c r="H152" s="287" t="s">
        <v>1152</v>
      </c>
      <c r="I152" s="287" t="s">
        <v>1094</v>
      </c>
      <c r="J152" s="287" t="s">
        <v>1143</v>
      </c>
      <c r="K152" s="283"/>
    </row>
    <row r="153" spans="2:11" s="1" customFormat="1" ht="15" customHeight="1">
      <c r="B153" s="260"/>
      <c r="C153" s="287" t="s">
        <v>1040</v>
      </c>
      <c r="D153" s="237"/>
      <c r="E153" s="237"/>
      <c r="F153" s="288" t="s">
        <v>1092</v>
      </c>
      <c r="G153" s="237"/>
      <c r="H153" s="287" t="s">
        <v>1153</v>
      </c>
      <c r="I153" s="287" t="s">
        <v>1094</v>
      </c>
      <c r="J153" s="287" t="s">
        <v>1143</v>
      </c>
      <c r="K153" s="283"/>
    </row>
    <row r="154" spans="2:11" s="1" customFormat="1" ht="15" customHeight="1">
      <c r="B154" s="260"/>
      <c r="C154" s="287" t="s">
        <v>1097</v>
      </c>
      <c r="D154" s="237"/>
      <c r="E154" s="237"/>
      <c r="F154" s="288" t="s">
        <v>1098</v>
      </c>
      <c r="G154" s="237"/>
      <c r="H154" s="287" t="s">
        <v>1132</v>
      </c>
      <c r="I154" s="287" t="s">
        <v>1094</v>
      </c>
      <c r="J154" s="287">
        <v>50</v>
      </c>
      <c r="K154" s="283"/>
    </row>
    <row r="155" spans="2:11" s="1" customFormat="1" ht="15" customHeight="1">
      <c r="B155" s="260"/>
      <c r="C155" s="287" t="s">
        <v>1100</v>
      </c>
      <c r="D155" s="237"/>
      <c r="E155" s="237"/>
      <c r="F155" s="288" t="s">
        <v>1092</v>
      </c>
      <c r="G155" s="237"/>
      <c r="H155" s="287" t="s">
        <v>1132</v>
      </c>
      <c r="I155" s="287" t="s">
        <v>1102</v>
      </c>
      <c r="J155" s="287"/>
      <c r="K155" s="283"/>
    </row>
    <row r="156" spans="2:11" s="1" customFormat="1" ht="15" customHeight="1">
      <c r="B156" s="260"/>
      <c r="C156" s="287" t="s">
        <v>1111</v>
      </c>
      <c r="D156" s="237"/>
      <c r="E156" s="237"/>
      <c r="F156" s="288" t="s">
        <v>1098</v>
      </c>
      <c r="G156" s="237"/>
      <c r="H156" s="287" t="s">
        <v>1132</v>
      </c>
      <c r="I156" s="287" t="s">
        <v>1094</v>
      </c>
      <c r="J156" s="287">
        <v>50</v>
      </c>
      <c r="K156" s="283"/>
    </row>
    <row r="157" spans="2:11" s="1" customFormat="1" ht="15" customHeight="1">
      <c r="B157" s="260"/>
      <c r="C157" s="287" t="s">
        <v>1119</v>
      </c>
      <c r="D157" s="237"/>
      <c r="E157" s="237"/>
      <c r="F157" s="288" t="s">
        <v>1098</v>
      </c>
      <c r="G157" s="237"/>
      <c r="H157" s="287" t="s">
        <v>1132</v>
      </c>
      <c r="I157" s="287" t="s">
        <v>1094</v>
      </c>
      <c r="J157" s="287">
        <v>50</v>
      </c>
      <c r="K157" s="283"/>
    </row>
    <row r="158" spans="2:11" s="1" customFormat="1" ht="15" customHeight="1">
      <c r="B158" s="260"/>
      <c r="C158" s="287" t="s">
        <v>1117</v>
      </c>
      <c r="D158" s="237"/>
      <c r="E158" s="237"/>
      <c r="F158" s="288" t="s">
        <v>1098</v>
      </c>
      <c r="G158" s="237"/>
      <c r="H158" s="287" t="s">
        <v>1132</v>
      </c>
      <c r="I158" s="287" t="s">
        <v>1094</v>
      </c>
      <c r="J158" s="287">
        <v>50</v>
      </c>
      <c r="K158" s="283"/>
    </row>
    <row r="159" spans="2:11" s="1" customFormat="1" ht="15" customHeight="1">
      <c r="B159" s="260"/>
      <c r="C159" s="287" t="s">
        <v>85</v>
      </c>
      <c r="D159" s="237"/>
      <c r="E159" s="237"/>
      <c r="F159" s="288" t="s">
        <v>1092</v>
      </c>
      <c r="G159" s="237"/>
      <c r="H159" s="287" t="s">
        <v>1154</v>
      </c>
      <c r="I159" s="287" t="s">
        <v>1094</v>
      </c>
      <c r="J159" s="287" t="s">
        <v>1155</v>
      </c>
      <c r="K159" s="283"/>
    </row>
    <row r="160" spans="2:11" s="1" customFormat="1" ht="15" customHeight="1">
      <c r="B160" s="260"/>
      <c r="C160" s="287" t="s">
        <v>1156</v>
      </c>
      <c r="D160" s="237"/>
      <c r="E160" s="237"/>
      <c r="F160" s="288" t="s">
        <v>1092</v>
      </c>
      <c r="G160" s="237"/>
      <c r="H160" s="287" t="s">
        <v>1157</v>
      </c>
      <c r="I160" s="287" t="s">
        <v>1127</v>
      </c>
      <c r="J160" s="287"/>
      <c r="K160" s="283"/>
    </row>
    <row r="161" spans="2:11" s="1" customFormat="1" ht="15" customHeight="1">
      <c r="B161" s="289"/>
      <c r="C161" s="269"/>
      <c r="D161" s="269"/>
      <c r="E161" s="269"/>
      <c r="F161" s="269"/>
      <c r="G161" s="269"/>
      <c r="H161" s="269"/>
      <c r="I161" s="269"/>
      <c r="J161" s="269"/>
      <c r="K161" s="290"/>
    </row>
    <row r="162" spans="2:11" s="1" customFormat="1" ht="18.75" customHeight="1">
      <c r="B162" s="271"/>
      <c r="C162" s="281"/>
      <c r="D162" s="281"/>
      <c r="E162" s="281"/>
      <c r="F162" s="291"/>
      <c r="G162" s="281"/>
      <c r="H162" s="281"/>
      <c r="I162" s="281"/>
      <c r="J162" s="281"/>
      <c r="K162" s="271"/>
    </row>
    <row r="163" spans="2:11" s="1" customFormat="1" ht="18.75" customHeight="1">
      <c r="B163" s="244"/>
      <c r="C163" s="244"/>
      <c r="D163" s="244"/>
      <c r="E163" s="244"/>
      <c r="F163" s="244"/>
      <c r="G163" s="244"/>
      <c r="H163" s="244"/>
      <c r="I163" s="244"/>
      <c r="J163" s="244"/>
      <c r="K163" s="244"/>
    </row>
    <row r="164" spans="2:11" s="1" customFormat="1" ht="7.5" customHeight="1">
      <c r="B164" s="226"/>
      <c r="C164" s="227"/>
      <c r="D164" s="227"/>
      <c r="E164" s="227"/>
      <c r="F164" s="227"/>
      <c r="G164" s="227"/>
      <c r="H164" s="227"/>
      <c r="I164" s="227"/>
      <c r="J164" s="227"/>
      <c r="K164" s="228"/>
    </row>
    <row r="165" spans="2:11" s="1" customFormat="1" ht="45" customHeight="1">
      <c r="B165" s="229"/>
      <c r="C165" s="360" t="s">
        <v>1158</v>
      </c>
      <c r="D165" s="360"/>
      <c r="E165" s="360"/>
      <c r="F165" s="360"/>
      <c r="G165" s="360"/>
      <c r="H165" s="360"/>
      <c r="I165" s="360"/>
      <c r="J165" s="360"/>
      <c r="K165" s="230"/>
    </row>
    <row r="166" spans="2:11" s="1" customFormat="1" ht="17.25" customHeight="1">
      <c r="B166" s="229"/>
      <c r="C166" s="250" t="s">
        <v>1086</v>
      </c>
      <c r="D166" s="250"/>
      <c r="E166" s="250"/>
      <c r="F166" s="250" t="s">
        <v>1087</v>
      </c>
      <c r="G166" s="292"/>
      <c r="H166" s="293" t="s">
        <v>57</v>
      </c>
      <c r="I166" s="293" t="s">
        <v>60</v>
      </c>
      <c r="J166" s="250" t="s">
        <v>1088</v>
      </c>
      <c r="K166" s="230"/>
    </row>
    <row r="167" spans="2:11" s="1" customFormat="1" ht="17.25" customHeight="1">
      <c r="B167" s="231"/>
      <c r="C167" s="252" t="s">
        <v>1089</v>
      </c>
      <c r="D167" s="252"/>
      <c r="E167" s="252"/>
      <c r="F167" s="253" t="s">
        <v>1090</v>
      </c>
      <c r="G167" s="294"/>
      <c r="H167" s="295"/>
      <c r="I167" s="295"/>
      <c r="J167" s="252" t="s">
        <v>1091</v>
      </c>
      <c r="K167" s="232"/>
    </row>
    <row r="168" spans="2:11" s="1" customFormat="1" ht="5.25" customHeight="1">
      <c r="B168" s="260"/>
      <c r="C168" s="255"/>
      <c r="D168" s="255"/>
      <c r="E168" s="255"/>
      <c r="F168" s="255"/>
      <c r="G168" s="256"/>
      <c r="H168" s="255"/>
      <c r="I168" s="255"/>
      <c r="J168" s="255"/>
      <c r="K168" s="283"/>
    </row>
    <row r="169" spans="2:11" s="1" customFormat="1" ht="15" customHeight="1">
      <c r="B169" s="260"/>
      <c r="C169" s="237" t="s">
        <v>1095</v>
      </c>
      <c r="D169" s="237"/>
      <c r="E169" s="237"/>
      <c r="F169" s="258" t="s">
        <v>1092</v>
      </c>
      <c r="G169" s="237"/>
      <c r="H169" s="237" t="s">
        <v>1132</v>
      </c>
      <c r="I169" s="237" t="s">
        <v>1094</v>
      </c>
      <c r="J169" s="237">
        <v>120</v>
      </c>
      <c r="K169" s="283"/>
    </row>
    <row r="170" spans="2:11" s="1" customFormat="1" ht="15" customHeight="1">
      <c r="B170" s="260"/>
      <c r="C170" s="237" t="s">
        <v>1141</v>
      </c>
      <c r="D170" s="237"/>
      <c r="E170" s="237"/>
      <c r="F170" s="258" t="s">
        <v>1092</v>
      </c>
      <c r="G170" s="237"/>
      <c r="H170" s="237" t="s">
        <v>1142</v>
      </c>
      <c r="I170" s="237" t="s">
        <v>1094</v>
      </c>
      <c r="J170" s="237" t="s">
        <v>1143</v>
      </c>
      <c r="K170" s="283"/>
    </row>
    <row r="171" spans="2:11" s="1" customFormat="1" ht="15" customHeight="1">
      <c r="B171" s="260"/>
      <c r="C171" s="237" t="s">
        <v>1040</v>
      </c>
      <c r="D171" s="237"/>
      <c r="E171" s="237"/>
      <c r="F171" s="258" t="s">
        <v>1092</v>
      </c>
      <c r="G171" s="237"/>
      <c r="H171" s="237" t="s">
        <v>1159</v>
      </c>
      <c r="I171" s="237" t="s">
        <v>1094</v>
      </c>
      <c r="J171" s="237" t="s">
        <v>1143</v>
      </c>
      <c r="K171" s="283"/>
    </row>
    <row r="172" spans="2:11" s="1" customFormat="1" ht="15" customHeight="1">
      <c r="B172" s="260"/>
      <c r="C172" s="237" t="s">
        <v>1097</v>
      </c>
      <c r="D172" s="237"/>
      <c r="E172" s="237"/>
      <c r="F172" s="258" t="s">
        <v>1098</v>
      </c>
      <c r="G172" s="237"/>
      <c r="H172" s="237" t="s">
        <v>1159</v>
      </c>
      <c r="I172" s="237" t="s">
        <v>1094</v>
      </c>
      <c r="J172" s="237">
        <v>50</v>
      </c>
      <c r="K172" s="283"/>
    </row>
    <row r="173" spans="2:11" s="1" customFormat="1" ht="15" customHeight="1">
      <c r="B173" s="260"/>
      <c r="C173" s="237" t="s">
        <v>1100</v>
      </c>
      <c r="D173" s="237"/>
      <c r="E173" s="237"/>
      <c r="F173" s="258" t="s">
        <v>1092</v>
      </c>
      <c r="G173" s="237"/>
      <c r="H173" s="237" t="s">
        <v>1159</v>
      </c>
      <c r="I173" s="237" t="s">
        <v>1102</v>
      </c>
      <c r="J173" s="237"/>
      <c r="K173" s="283"/>
    </row>
    <row r="174" spans="2:11" s="1" customFormat="1" ht="15" customHeight="1">
      <c r="B174" s="260"/>
      <c r="C174" s="237" t="s">
        <v>1111</v>
      </c>
      <c r="D174" s="237"/>
      <c r="E174" s="237"/>
      <c r="F174" s="258" t="s">
        <v>1098</v>
      </c>
      <c r="G174" s="237"/>
      <c r="H174" s="237" t="s">
        <v>1159</v>
      </c>
      <c r="I174" s="237" t="s">
        <v>1094</v>
      </c>
      <c r="J174" s="237">
        <v>50</v>
      </c>
      <c r="K174" s="283"/>
    </row>
    <row r="175" spans="2:11" s="1" customFormat="1" ht="15" customHeight="1">
      <c r="B175" s="260"/>
      <c r="C175" s="237" t="s">
        <v>1119</v>
      </c>
      <c r="D175" s="237"/>
      <c r="E175" s="237"/>
      <c r="F175" s="258" t="s">
        <v>1098</v>
      </c>
      <c r="G175" s="237"/>
      <c r="H175" s="237" t="s">
        <v>1159</v>
      </c>
      <c r="I175" s="237" t="s">
        <v>1094</v>
      </c>
      <c r="J175" s="237">
        <v>50</v>
      </c>
      <c r="K175" s="283"/>
    </row>
    <row r="176" spans="2:11" s="1" customFormat="1" ht="15" customHeight="1">
      <c r="B176" s="260"/>
      <c r="C176" s="237" t="s">
        <v>1117</v>
      </c>
      <c r="D176" s="237"/>
      <c r="E176" s="237"/>
      <c r="F176" s="258" t="s">
        <v>1098</v>
      </c>
      <c r="G176" s="237"/>
      <c r="H176" s="237" t="s">
        <v>1159</v>
      </c>
      <c r="I176" s="237" t="s">
        <v>1094</v>
      </c>
      <c r="J176" s="237">
        <v>50</v>
      </c>
      <c r="K176" s="283"/>
    </row>
    <row r="177" spans="2:11" s="1" customFormat="1" ht="15" customHeight="1">
      <c r="B177" s="260"/>
      <c r="C177" s="237" t="s">
        <v>111</v>
      </c>
      <c r="D177" s="237"/>
      <c r="E177" s="237"/>
      <c r="F177" s="258" t="s">
        <v>1092</v>
      </c>
      <c r="G177" s="237"/>
      <c r="H177" s="237" t="s">
        <v>1160</v>
      </c>
      <c r="I177" s="237" t="s">
        <v>1161</v>
      </c>
      <c r="J177" s="237"/>
      <c r="K177" s="283"/>
    </row>
    <row r="178" spans="2:11" s="1" customFormat="1" ht="15" customHeight="1">
      <c r="B178" s="260"/>
      <c r="C178" s="237" t="s">
        <v>60</v>
      </c>
      <c r="D178" s="237"/>
      <c r="E178" s="237"/>
      <c r="F178" s="258" t="s">
        <v>1092</v>
      </c>
      <c r="G178" s="237"/>
      <c r="H178" s="237" t="s">
        <v>1162</v>
      </c>
      <c r="I178" s="237" t="s">
        <v>1163</v>
      </c>
      <c r="J178" s="237">
        <v>1</v>
      </c>
      <c r="K178" s="283"/>
    </row>
    <row r="179" spans="2:11" s="1" customFormat="1" ht="15" customHeight="1">
      <c r="B179" s="260"/>
      <c r="C179" s="237" t="s">
        <v>56</v>
      </c>
      <c r="D179" s="237"/>
      <c r="E179" s="237"/>
      <c r="F179" s="258" t="s">
        <v>1092</v>
      </c>
      <c r="G179" s="237"/>
      <c r="H179" s="237" t="s">
        <v>1164</v>
      </c>
      <c r="I179" s="237" t="s">
        <v>1094</v>
      </c>
      <c r="J179" s="237">
        <v>20</v>
      </c>
      <c r="K179" s="283"/>
    </row>
    <row r="180" spans="2:11" s="1" customFormat="1" ht="15" customHeight="1">
      <c r="B180" s="260"/>
      <c r="C180" s="237" t="s">
        <v>57</v>
      </c>
      <c r="D180" s="237"/>
      <c r="E180" s="237"/>
      <c r="F180" s="258" t="s">
        <v>1092</v>
      </c>
      <c r="G180" s="237"/>
      <c r="H180" s="237" t="s">
        <v>1165</v>
      </c>
      <c r="I180" s="237" t="s">
        <v>1094</v>
      </c>
      <c r="J180" s="237">
        <v>255</v>
      </c>
      <c r="K180" s="283"/>
    </row>
    <row r="181" spans="2:11" s="1" customFormat="1" ht="15" customHeight="1">
      <c r="B181" s="260"/>
      <c r="C181" s="237" t="s">
        <v>112</v>
      </c>
      <c r="D181" s="237"/>
      <c r="E181" s="237"/>
      <c r="F181" s="258" t="s">
        <v>1092</v>
      </c>
      <c r="G181" s="237"/>
      <c r="H181" s="237" t="s">
        <v>1056</v>
      </c>
      <c r="I181" s="237" t="s">
        <v>1094</v>
      </c>
      <c r="J181" s="237">
        <v>10</v>
      </c>
      <c r="K181" s="283"/>
    </row>
    <row r="182" spans="2:11" s="1" customFormat="1" ht="15" customHeight="1">
      <c r="B182" s="260"/>
      <c r="C182" s="237" t="s">
        <v>113</v>
      </c>
      <c r="D182" s="237"/>
      <c r="E182" s="237"/>
      <c r="F182" s="258" t="s">
        <v>1092</v>
      </c>
      <c r="G182" s="237"/>
      <c r="H182" s="237" t="s">
        <v>1166</v>
      </c>
      <c r="I182" s="237" t="s">
        <v>1127</v>
      </c>
      <c r="J182" s="237"/>
      <c r="K182" s="283"/>
    </row>
    <row r="183" spans="2:11" s="1" customFormat="1" ht="15" customHeight="1">
      <c r="B183" s="260"/>
      <c r="C183" s="237" t="s">
        <v>1167</v>
      </c>
      <c r="D183" s="237"/>
      <c r="E183" s="237"/>
      <c r="F183" s="258" t="s">
        <v>1092</v>
      </c>
      <c r="G183" s="237"/>
      <c r="H183" s="237" t="s">
        <v>1168</v>
      </c>
      <c r="I183" s="237" t="s">
        <v>1127</v>
      </c>
      <c r="J183" s="237"/>
      <c r="K183" s="283"/>
    </row>
    <row r="184" spans="2:11" s="1" customFormat="1" ht="15" customHeight="1">
      <c r="B184" s="260"/>
      <c r="C184" s="237" t="s">
        <v>1156</v>
      </c>
      <c r="D184" s="237"/>
      <c r="E184" s="237"/>
      <c r="F184" s="258" t="s">
        <v>1092</v>
      </c>
      <c r="G184" s="237"/>
      <c r="H184" s="237" t="s">
        <v>1169</v>
      </c>
      <c r="I184" s="237" t="s">
        <v>1127</v>
      </c>
      <c r="J184" s="237"/>
      <c r="K184" s="283"/>
    </row>
    <row r="185" spans="2:11" s="1" customFormat="1" ht="15" customHeight="1">
      <c r="B185" s="260"/>
      <c r="C185" s="237" t="s">
        <v>115</v>
      </c>
      <c r="D185" s="237"/>
      <c r="E185" s="237"/>
      <c r="F185" s="258" t="s">
        <v>1098</v>
      </c>
      <c r="G185" s="237"/>
      <c r="H185" s="237" t="s">
        <v>1170</v>
      </c>
      <c r="I185" s="237" t="s">
        <v>1094</v>
      </c>
      <c r="J185" s="237">
        <v>50</v>
      </c>
      <c r="K185" s="283"/>
    </row>
    <row r="186" spans="2:11" s="1" customFormat="1" ht="15" customHeight="1">
      <c r="B186" s="260"/>
      <c r="C186" s="237" t="s">
        <v>1171</v>
      </c>
      <c r="D186" s="237"/>
      <c r="E186" s="237"/>
      <c r="F186" s="258" t="s">
        <v>1098</v>
      </c>
      <c r="G186" s="237"/>
      <c r="H186" s="237" t="s">
        <v>1172</v>
      </c>
      <c r="I186" s="237" t="s">
        <v>1173</v>
      </c>
      <c r="J186" s="237"/>
      <c r="K186" s="283"/>
    </row>
    <row r="187" spans="2:11" s="1" customFormat="1" ht="15" customHeight="1">
      <c r="B187" s="260"/>
      <c r="C187" s="237" t="s">
        <v>1174</v>
      </c>
      <c r="D187" s="237"/>
      <c r="E187" s="237"/>
      <c r="F187" s="258" t="s">
        <v>1098</v>
      </c>
      <c r="G187" s="237"/>
      <c r="H187" s="237" t="s">
        <v>1175</v>
      </c>
      <c r="I187" s="237" t="s">
        <v>1173</v>
      </c>
      <c r="J187" s="237"/>
      <c r="K187" s="283"/>
    </row>
    <row r="188" spans="2:11" s="1" customFormat="1" ht="15" customHeight="1">
      <c r="B188" s="260"/>
      <c r="C188" s="237" t="s">
        <v>1176</v>
      </c>
      <c r="D188" s="237"/>
      <c r="E188" s="237"/>
      <c r="F188" s="258" t="s">
        <v>1098</v>
      </c>
      <c r="G188" s="237"/>
      <c r="H188" s="237" t="s">
        <v>1177</v>
      </c>
      <c r="I188" s="237" t="s">
        <v>1173</v>
      </c>
      <c r="J188" s="237"/>
      <c r="K188" s="283"/>
    </row>
    <row r="189" spans="2:11" s="1" customFormat="1" ht="15" customHeight="1">
      <c r="B189" s="260"/>
      <c r="C189" s="296" t="s">
        <v>1178</v>
      </c>
      <c r="D189" s="237"/>
      <c r="E189" s="237"/>
      <c r="F189" s="258" t="s">
        <v>1098</v>
      </c>
      <c r="G189" s="237"/>
      <c r="H189" s="237" t="s">
        <v>1179</v>
      </c>
      <c r="I189" s="237" t="s">
        <v>1180</v>
      </c>
      <c r="J189" s="297" t="s">
        <v>1181</v>
      </c>
      <c r="K189" s="283"/>
    </row>
    <row r="190" spans="2:11" s="16" customFormat="1" ht="15" customHeight="1">
      <c r="B190" s="298"/>
      <c r="C190" s="299" t="s">
        <v>1182</v>
      </c>
      <c r="D190" s="300"/>
      <c r="E190" s="300"/>
      <c r="F190" s="301" t="s">
        <v>1098</v>
      </c>
      <c r="G190" s="300"/>
      <c r="H190" s="300" t="s">
        <v>1183</v>
      </c>
      <c r="I190" s="300" t="s">
        <v>1180</v>
      </c>
      <c r="J190" s="302" t="s">
        <v>1181</v>
      </c>
      <c r="K190" s="303"/>
    </row>
    <row r="191" spans="2:11" s="1" customFormat="1" ht="15" customHeight="1">
      <c r="B191" s="260"/>
      <c r="C191" s="296" t="s">
        <v>45</v>
      </c>
      <c r="D191" s="237"/>
      <c r="E191" s="237"/>
      <c r="F191" s="258" t="s">
        <v>1092</v>
      </c>
      <c r="G191" s="237"/>
      <c r="H191" s="234" t="s">
        <v>1184</v>
      </c>
      <c r="I191" s="237" t="s">
        <v>1185</v>
      </c>
      <c r="J191" s="237"/>
      <c r="K191" s="283"/>
    </row>
    <row r="192" spans="2:11" s="1" customFormat="1" ht="15" customHeight="1">
      <c r="B192" s="260"/>
      <c r="C192" s="296" t="s">
        <v>1186</v>
      </c>
      <c r="D192" s="237"/>
      <c r="E192" s="237"/>
      <c r="F192" s="258" t="s">
        <v>1092</v>
      </c>
      <c r="G192" s="237"/>
      <c r="H192" s="237" t="s">
        <v>1187</v>
      </c>
      <c r="I192" s="237" t="s">
        <v>1127</v>
      </c>
      <c r="J192" s="237"/>
      <c r="K192" s="283"/>
    </row>
    <row r="193" spans="2:11" s="1" customFormat="1" ht="15" customHeight="1">
      <c r="B193" s="260"/>
      <c r="C193" s="296" t="s">
        <v>1188</v>
      </c>
      <c r="D193" s="237"/>
      <c r="E193" s="237"/>
      <c r="F193" s="258" t="s">
        <v>1092</v>
      </c>
      <c r="G193" s="237"/>
      <c r="H193" s="237" t="s">
        <v>1189</v>
      </c>
      <c r="I193" s="237" t="s">
        <v>1127</v>
      </c>
      <c r="J193" s="237"/>
      <c r="K193" s="283"/>
    </row>
    <row r="194" spans="2:11" s="1" customFormat="1" ht="15" customHeight="1">
      <c r="B194" s="260"/>
      <c r="C194" s="296" t="s">
        <v>1190</v>
      </c>
      <c r="D194" s="237"/>
      <c r="E194" s="237"/>
      <c r="F194" s="258" t="s">
        <v>1098</v>
      </c>
      <c r="G194" s="237"/>
      <c r="H194" s="237" t="s">
        <v>1191</v>
      </c>
      <c r="I194" s="237" t="s">
        <v>1127</v>
      </c>
      <c r="J194" s="237"/>
      <c r="K194" s="283"/>
    </row>
    <row r="195" spans="2:11" s="1" customFormat="1" ht="15" customHeight="1">
      <c r="B195" s="289"/>
      <c r="C195" s="304"/>
      <c r="D195" s="269"/>
      <c r="E195" s="269"/>
      <c r="F195" s="269"/>
      <c r="G195" s="269"/>
      <c r="H195" s="269"/>
      <c r="I195" s="269"/>
      <c r="J195" s="269"/>
      <c r="K195" s="290"/>
    </row>
    <row r="196" spans="2:11" s="1" customFormat="1" ht="18.75" customHeight="1">
      <c r="B196" s="271"/>
      <c r="C196" s="281"/>
      <c r="D196" s="281"/>
      <c r="E196" s="281"/>
      <c r="F196" s="291"/>
      <c r="G196" s="281"/>
      <c r="H196" s="281"/>
      <c r="I196" s="281"/>
      <c r="J196" s="281"/>
      <c r="K196" s="271"/>
    </row>
    <row r="197" spans="2:11" s="1" customFormat="1" ht="18.75" customHeight="1">
      <c r="B197" s="271"/>
      <c r="C197" s="281"/>
      <c r="D197" s="281"/>
      <c r="E197" s="281"/>
      <c r="F197" s="291"/>
      <c r="G197" s="281"/>
      <c r="H197" s="281"/>
      <c r="I197" s="281"/>
      <c r="J197" s="281"/>
      <c r="K197" s="271"/>
    </row>
    <row r="198" spans="2:11" s="1" customFormat="1" ht="18.75" customHeight="1">
      <c r="B198" s="244"/>
      <c r="C198" s="244"/>
      <c r="D198" s="244"/>
      <c r="E198" s="244"/>
      <c r="F198" s="244"/>
      <c r="G198" s="244"/>
      <c r="H198" s="244"/>
      <c r="I198" s="244"/>
      <c r="J198" s="244"/>
      <c r="K198" s="244"/>
    </row>
    <row r="199" spans="2:11" s="1" customFormat="1" ht="13.5">
      <c r="B199" s="226"/>
      <c r="C199" s="227"/>
      <c r="D199" s="227"/>
      <c r="E199" s="227"/>
      <c r="F199" s="227"/>
      <c r="G199" s="227"/>
      <c r="H199" s="227"/>
      <c r="I199" s="227"/>
      <c r="J199" s="227"/>
      <c r="K199" s="228"/>
    </row>
    <row r="200" spans="2:11" s="1" customFormat="1" ht="21">
      <c r="B200" s="229"/>
      <c r="C200" s="360" t="s">
        <v>1192</v>
      </c>
      <c r="D200" s="360"/>
      <c r="E200" s="360"/>
      <c r="F200" s="360"/>
      <c r="G200" s="360"/>
      <c r="H200" s="360"/>
      <c r="I200" s="360"/>
      <c r="J200" s="360"/>
      <c r="K200" s="230"/>
    </row>
    <row r="201" spans="2:11" s="1" customFormat="1" ht="25.5" customHeight="1">
      <c r="B201" s="229"/>
      <c r="C201" s="305" t="s">
        <v>1193</v>
      </c>
      <c r="D201" s="305"/>
      <c r="E201" s="305"/>
      <c r="F201" s="305" t="s">
        <v>1194</v>
      </c>
      <c r="G201" s="306"/>
      <c r="H201" s="363" t="s">
        <v>1195</v>
      </c>
      <c r="I201" s="363"/>
      <c r="J201" s="363"/>
      <c r="K201" s="230"/>
    </row>
    <row r="202" spans="2:11" s="1" customFormat="1" ht="5.25" customHeight="1">
      <c r="B202" s="260"/>
      <c r="C202" s="255"/>
      <c r="D202" s="255"/>
      <c r="E202" s="255"/>
      <c r="F202" s="255"/>
      <c r="G202" s="281"/>
      <c r="H202" s="255"/>
      <c r="I202" s="255"/>
      <c r="J202" s="255"/>
      <c r="K202" s="283"/>
    </row>
    <row r="203" spans="2:11" s="1" customFormat="1" ht="15" customHeight="1">
      <c r="B203" s="260"/>
      <c r="C203" s="237" t="s">
        <v>1185</v>
      </c>
      <c r="D203" s="237"/>
      <c r="E203" s="237"/>
      <c r="F203" s="258" t="s">
        <v>46</v>
      </c>
      <c r="G203" s="237"/>
      <c r="H203" s="364" t="s">
        <v>1196</v>
      </c>
      <c r="I203" s="364"/>
      <c r="J203" s="364"/>
      <c r="K203" s="283"/>
    </row>
    <row r="204" spans="2:11" s="1" customFormat="1" ht="15" customHeight="1">
      <c r="B204" s="260"/>
      <c r="C204" s="237"/>
      <c r="D204" s="237"/>
      <c r="E204" s="237"/>
      <c r="F204" s="258" t="s">
        <v>47</v>
      </c>
      <c r="G204" s="237"/>
      <c r="H204" s="364" t="s">
        <v>1197</v>
      </c>
      <c r="I204" s="364"/>
      <c r="J204" s="364"/>
      <c r="K204" s="283"/>
    </row>
    <row r="205" spans="2:11" s="1" customFormat="1" ht="15" customHeight="1">
      <c r="B205" s="260"/>
      <c r="C205" s="237"/>
      <c r="D205" s="237"/>
      <c r="E205" s="237"/>
      <c r="F205" s="258" t="s">
        <v>50</v>
      </c>
      <c r="G205" s="237"/>
      <c r="H205" s="364" t="s">
        <v>1198</v>
      </c>
      <c r="I205" s="364"/>
      <c r="J205" s="364"/>
      <c r="K205" s="283"/>
    </row>
    <row r="206" spans="2:11" s="1" customFormat="1" ht="15" customHeight="1">
      <c r="B206" s="260"/>
      <c r="C206" s="237"/>
      <c r="D206" s="237"/>
      <c r="E206" s="237"/>
      <c r="F206" s="258" t="s">
        <v>48</v>
      </c>
      <c r="G206" s="237"/>
      <c r="H206" s="364" t="s">
        <v>1199</v>
      </c>
      <c r="I206" s="364"/>
      <c r="J206" s="364"/>
      <c r="K206" s="283"/>
    </row>
    <row r="207" spans="2:11" s="1" customFormat="1" ht="15" customHeight="1">
      <c r="B207" s="260"/>
      <c r="C207" s="237"/>
      <c r="D207" s="237"/>
      <c r="E207" s="237"/>
      <c r="F207" s="258" t="s">
        <v>49</v>
      </c>
      <c r="G207" s="237"/>
      <c r="H207" s="364" t="s">
        <v>1200</v>
      </c>
      <c r="I207" s="364"/>
      <c r="J207" s="364"/>
      <c r="K207" s="283"/>
    </row>
    <row r="208" spans="2:11" s="1" customFormat="1" ht="15" customHeight="1">
      <c r="B208" s="260"/>
      <c r="C208" s="237"/>
      <c r="D208" s="237"/>
      <c r="E208" s="237"/>
      <c r="F208" s="258"/>
      <c r="G208" s="237"/>
      <c r="H208" s="237"/>
      <c r="I208" s="237"/>
      <c r="J208" s="237"/>
      <c r="K208" s="283"/>
    </row>
    <row r="209" spans="2:11" s="1" customFormat="1" ht="15" customHeight="1">
      <c r="B209" s="260"/>
      <c r="C209" s="237" t="s">
        <v>1139</v>
      </c>
      <c r="D209" s="237"/>
      <c r="E209" s="237"/>
      <c r="F209" s="258" t="s">
        <v>79</v>
      </c>
      <c r="G209" s="237"/>
      <c r="H209" s="364" t="s">
        <v>1201</v>
      </c>
      <c r="I209" s="364"/>
      <c r="J209" s="364"/>
      <c r="K209" s="283"/>
    </row>
    <row r="210" spans="2:11" s="1" customFormat="1" ht="15" customHeight="1">
      <c r="B210" s="260"/>
      <c r="C210" s="237"/>
      <c r="D210" s="237"/>
      <c r="E210" s="237"/>
      <c r="F210" s="258" t="s">
        <v>1034</v>
      </c>
      <c r="G210" s="237"/>
      <c r="H210" s="364" t="s">
        <v>1035</v>
      </c>
      <c r="I210" s="364"/>
      <c r="J210" s="364"/>
      <c r="K210" s="283"/>
    </row>
    <row r="211" spans="2:11" s="1" customFormat="1" ht="15" customHeight="1">
      <c r="B211" s="260"/>
      <c r="C211" s="237"/>
      <c r="D211" s="237"/>
      <c r="E211" s="237"/>
      <c r="F211" s="258" t="s">
        <v>1032</v>
      </c>
      <c r="G211" s="237"/>
      <c r="H211" s="364" t="s">
        <v>1202</v>
      </c>
      <c r="I211" s="364"/>
      <c r="J211" s="364"/>
      <c r="K211" s="283"/>
    </row>
    <row r="212" spans="2:11" s="1" customFormat="1" ht="15" customHeight="1">
      <c r="B212" s="307"/>
      <c r="C212" s="237"/>
      <c r="D212" s="237"/>
      <c r="E212" s="237"/>
      <c r="F212" s="258" t="s">
        <v>1036</v>
      </c>
      <c r="G212" s="296"/>
      <c r="H212" s="365" t="s">
        <v>1037</v>
      </c>
      <c r="I212" s="365"/>
      <c r="J212" s="365"/>
      <c r="K212" s="308"/>
    </row>
    <row r="213" spans="2:11" s="1" customFormat="1" ht="15" customHeight="1">
      <c r="B213" s="307"/>
      <c r="C213" s="237"/>
      <c r="D213" s="237"/>
      <c r="E213" s="237"/>
      <c r="F213" s="258" t="s">
        <v>1038</v>
      </c>
      <c r="G213" s="296"/>
      <c r="H213" s="365" t="s">
        <v>1010</v>
      </c>
      <c r="I213" s="365"/>
      <c r="J213" s="365"/>
      <c r="K213" s="308"/>
    </row>
    <row r="214" spans="2:11" s="1" customFormat="1" ht="15" customHeight="1">
      <c r="B214" s="307"/>
      <c r="C214" s="237"/>
      <c r="D214" s="237"/>
      <c r="E214" s="237"/>
      <c r="F214" s="258"/>
      <c r="G214" s="296"/>
      <c r="H214" s="287"/>
      <c r="I214" s="287"/>
      <c r="J214" s="287"/>
      <c r="K214" s="308"/>
    </row>
    <row r="215" spans="2:11" s="1" customFormat="1" ht="15" customHeight="1">
      <c r="B215" s="307"/>
      <c r="C215" s="237" t="s">
        <v>1163</v>
      </c>
      <c r="D215" s="237"/>
      <c r="E215" s="237"/>
      <c r="F215" s="258">
        <v>1</v>
      </c>
      <c r="G215" s="296"/>
      <c r="H215" s="365" t="s">
        <v>1203</v>
      </c>
      <c r="I215" s="365"/>
      <c r="J215" s="365"/>
      <c r="K215" s="308"/>
    </row>
    <row r="216" spans="2:11" s="1" customFormat="1" ht="15" customHeight="1">
      <c r="B216" s="307"/>
      <c r="C216" s="237"/>
      <c r="D216" s="237"/>
      <c r="E216" s="237"/>
      <c r="F216" s="258">
        <v>2</v>
      </c>
      <c r="G216" s="296"/>
      <c r="H216" s="365" t="s">
        <v>1204</v>
      </c>
      <c r="I216" s="365"/>
      <c r="J216" s="365"/>
      <c r="K216" s="308"/>
    </row>
    <row r="217" spans="2:11" s="1" customFormat="1" ht="15" customHeight="1">
      <c r="B217" s="307"/>
      <c r="C217" s="237"/>
      <c r="D217" s="237"/>
      <c r="E217" s="237"/>
      <c r="F217" s="258">
        <v>3</v>
      </c>
      <c r="G217" s="296"/>
      <c r="H217" s="365" t="s">
        <v>1205</v>
      </c>
      <c r="I217" s="365"/>
      <c r="J217" s="365"/>
      <c r="K217" s="308"/>
    </row>
    <row r="218" spans="2:11" s="1" customFormat="1" ht="15" customHeight="1">
      <c r="B218" s="307"/>
      <c r="C218" s="237"/>
      <c r="D218" s="237"/>
      <c r="E218" s="237"/>
      <c r="F218" s="258">
        <v>4</v>
      </c>
      <c r="G218" s="296"/>
      <c r="H218" s="365" t="s">
        <v>1206</v>
      </c>
      <c r="I218" s="365"/>
      <c r="J218" s="365"/>
      <c r="K218" s="308"/>
    </row>
    <row r="219" spans="2:11" s="1" customFormat="1" ht="12.75" customHeight="1">
      <c r="B219" s="309"/>
      <c r="C219" s="310"/>
      <c r="D219" s="310"/>
      <c r="E219" s="310"/>
      <c r="F219" s="310"/>
      <c r="G219" s="310"/>
      <c r="H219" s="310"/>
      <c r="I219" s="310"/>
      <c r="J219" s="310"/>
      <c r="K219" s="31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25-020 - Vstupní brána ZŠ...</vt:lpstr>
      <vt:lpstr>Pokyny pro vyplnění</vt:lpstr>
      <vt:lpstr>'25-020 - Vstupní brána ZŠ...'!Názvy_tisku</vt:lpstr>
      <vt:lpstr>'Rekapitulace stavby'!Názvy_tisku</vt:lpstr>
      <vt:lpstr>'25-020 - Vstupní brána ZŠ...'!Oblast_tisku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Dušková Jaroslava Ing.</cp:lastModifiedBy>
  <dcterms:created xsi:type="dcterms:W3CDTF">2025-04-09T12:27:05Z</dcterms:created>
  <dcterms:modified xsi:type="dcterms:W3CDTF">2025-04-11T09:15:15Z</dcterms:modified>
</cp:coreProperties>
</file>