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ROJEKTY\2025\0055-2025 Divadlo Bílina - výměna osvětlení DALI\"/>
    </mc:Choice>
  </mc:AlternateContent>
  <xr:revisionPtr revIDLastSave="0" documentId="13_ncr:1_{0158ED77-DD52-4D77-A793-D5648B703DC2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Rekapitulace" sheetId="3" r:id="rId1"/>
    <sheet name="Elektromontáže-práce a materiál" sheetId="2" r:id="rId2"/>
  </sheets>
  <definedNames>
    <definedName name="_xlnm.Print_Titles" localSheetId="1">'Elektromontáže-práce a materiál'!$1:$1</definedName>
    <definedName name="_xlnm.Print_Area" localSheetId="1">'Elektromontáže-práce a materiál'!$A$1:$J$38</definedName>
    <definedName name="_xlnm.Print_Area" localSheetId="0">Rekapitulace!$C$13:$D$28</definedName>
  </definedNames>
  <calcPr calcId="191029"/>
</workbook>
</file>

<file path=xl/calcChain.xml><?xml version="1.0" encoding="utf-8"?>
<calcChain xmlns="http://schemas.openxmlformats.org/spreadsheetml/2006/main">
  <c r="I31" i="2" l="1"/>
  <c r="H31" i="2"/>
  <c r="F31" i="2"/>
  <c r="J31" i="2" s="1"/>
  <c r="I8" i="2"/>
  <c r="H8" i="2"/>
  <c r="F8" i="2"/>
  <c r="J8" i="2" s="1"/>
  <c r="F19" i="2"/>
  <c r="J19" i="2" s="1"/>
  <c r="H19" i="2"/>
  <c r="I19" i="2"/>
  <c r="I16" i="2"/>
  <c r="I17" i="2"/>
  <c r="I18" i="2"/>
  <c r="H16" i="2"/>
  <c r="H17" i="2"/>
  <c r="H18" i="2"/>
  <c r="F16" i="2"/>
  <c r="F17" i="2"/>
  <c r="F18" i="2"/>
  <c r="J18" i="2" l="1"/>
  <c r="J17" i="2"/>
  <c r="J16" i="2"/>
  <c r="H4" i="2"/>
  <c r="H5" i="2" s="1"/>
  <c r="I4" i="2"/>
  <c r="I7" i="2"/>
  <c r="H7" i="2"/>
  <c r="F7" i="2"/>
  <c r="F4" i="2"/>
  <c r="F5" i="2" s="1"/>
  <c r="H15" i="2"/>
  <c r="H37" i="2"/>
  <c r="I37" i="2"/>
  <c r="I36" i="2"/>
  <c r="H36" i="2"/>
  <c r="F36" i="2"/>
  <c r="I35" i="2"/>
  <c r="H35" i="2"/>
  <c r="F35" i="2"/>
  <c r="I33" i="2"/>
  <c r="H33" i="2"/>
  <c r="F33" i="2"/>
  <c r="I32" i="2"/>
  <c r="H32" i="2"/>
  <c r="F32" i="2"/>
  <c r="I29" i="2"/>
  <c r="H29" i="2"/>
  <c r="F29" i="2"/>
  <c r="I27" i="2"/>
  <c r="H27" i="2"/>
  <c r="F27" i="2"/>
  <c r="I26" i="2"/>
  <c r="H26" i="2"/>
  <c r="F26" i="2"/>
  <c r="I25" i="2"/>
  <c r="H25" i="2"/>
  <c r="F25" i="2"/>
  <c r="I24" i="2"/>
  <c r="H24" i="2"/>
  <c r="F24" i="2"/>
  <c r="I23" i="2"/>
  <c r="H23" i="2"/>
  <c r="F23" i="2"/>
  <c r="I22" i="2"/>
  <c r="H22" i="2"/>
  <c r="F22" i="2"/>
  <c r="I21" i="2"/>
  <c r="H21" i="2"/>
  <c r="F21" i="2"/>
  <c r="I15" i="2"/>
  <c r="F15" i="2"/>
  <c r="I13" i="2"/>
  <c r="H13" i="2"/>
  <c r="F13" i="2"/>
  <c r="I11" i="2"/>
  <c r="H11" i="2"/>
  <c r="F11" i="2"/>
  <c r="I10" i="2"/>
  <c r="H10" i="2"/>
  <c r="F10" i="2"/>
  <c r="I9" i="2"/>
  <c r="H9" i="2"/>
  <c r="F9" i="2"/>
  <c r="J7" i="2" l="1"/>
  <c r="H38" i="2"/>
  <c r="D16" i="3" s="1"/>
  <c r="F38" i="2"/>
  <c r="D15" i="3" s="1"/>
  <c r="J4" i="2"/>
  <c r="J5" i="2" s="1"/>
  <c r="J29" i="2"/>
  <c r="J32" i="2"/>
  <c r="J10" i="2"/>
  <c r="J36" i="2"/>
  <c r="J35" i="2"/>
  <c r="J33" i="2"/>
  <c r="J21" i="2"/>
  <c r="J23" i="2"/>
  <c r="J25" i="2"/>
  <c r="J27" i="2"/>
  <c r="J22" i="2"/>
  <c r="J24" i="2"/>
  <c r="J26" i="2"/>
  <c r="J11" i="2"/>
  <c r="J15" i="2"/>
  <c r="J13" i="2"/>
  <c r="M1" i="2"/>
  <c r="J37" i="2" s="1"/>
  <c r="J9" i="2"/>
  <c r="J38" i="2" l="1"/>
  <c r="D17" i="3" s="1"/>
  <c r="D19" i="3" s="1"/>
  <c r="D26" i="3" s="1"/>
  <c r="J2" i="2" l="1"/>
  <c r="D27" i="3"/>
  <c r="D28" i="3" s="1"/>
</calcChain>
</file>

<file path=xl/sharedStrings.xml><?xml version="1.0" encoding="utf-8"?>
<sst xmlns="http://schemas.openxmlformats.org/spreadsheetml/2006/main" count="148" uniqueCount="97">
  <si>
    <t>Název</t>
  </si>
  <si>
    <t/>
  </si>
  <si>
    <t>21</t>
  </si>
  <si>
    <t>Pozice</t>
  </si>
  <si>
    <t>Mj</t>
  </si>
  <si>
    <t>Počet</t>
  </si>
  <si>
    <t>Materiál celkem</t>
  </si>
  <si>
    <t>Montáž celkem</t>
  </si>
  <si>
    <t>Cena celkem</t>
  </si>
  <si>
    <t>Elektromontáže</t>
  </si>
  <si>
    <t>Demontáže</t>
  </si>
  <si>
    <t>1</t>
  </si>
  <si>
    <t>Demontáže - celkem</t>
  </si>
  <si>
    <t>Svítidla</t>
  </si>
  <si>
    <t>2</t>
  </si>
  <si>
    <t>ks</t>
  </si>
  <si>
    <t>3</t>
  </si>
  <si>
    <t>4</t>
  </si>
  <si>
    <t>17</t>
  </si>
  <si>
    <t>Kabely</t>
  </si>
  <si>
    <t>m</t>
  </si>
  <si>
    <t>24</t>
  </si>
  <si>
    <t>Ostatní</t>
  </si>
  <si>
    <t>Úklid</t>
  </si>
  <si>
    <t>Zkoušky a prohlídky elektrických rozvodů a zařízení celková prohlídka a vyhotovení revizní zprávy pro objem montážních prací</t>
  </si>
  <si>
    <t>Hodinové zúčtovací sazby</t>
  </si>
  <si>
    <t>Zabezpečení pracoviště</t>
  </si>
  <si>
    <t>Podružný materiál</t>
  </si>
  <si>
    <t>Elektromontáže - celkem</t>
  </si>
  <si>
    <t>Hodnota B</t>
  </si>
  <si>
    <t>Základní náklady</t>
  </si>
  <si>
    <t>Montáž - materiál</t>
  </si>
  <si>
    <t>Montáž - práce</t>
  </si>
  <si>
    <t>Mezisoučet 1</t>
  </si>
  <si>
    <t>Základní náklady celkem</t>
  </si>
  <si>
    <t>Náklady celkem s DPH</t>
  </si>
  <si>
    <t>Demontáž stávajícího osvětlení včetně kabelů a vypínačů, komplet</t>
  </si>
  <si>
    <t>Likvidace</t>
  </si>
  <si>
    <t>Doprava</t>
  </si>
  <si>
    <t>Měření osvětlení, protokol včetně výpočtu osvětlení</t>
  </si>
  <si>
    <t>Likvidace a odvoz demontovaných svítidel</t>
  </si>
  <si>
    <t>Krab. Instalační</t>
  </si>
  <si>
    <t>DIN lišta</t>
  </si>
  <si>
    <t>Předělání rozvaděče</t>
  </si>
  <si>
    <t>Oživení, nastavení, uvedení do provozu, zaškolení obsluhy</t>
  </si>
  <si>
    <t>Revize skutečného stavu osvětlení</t>
  </si>
  <si>
    <t xml:space="preserve">Lešení </t>
  </si>
  <si>
    <t>dní</t>
  </si>
  <si>
    <t>Recyklační poplatek</t>
  </si>
  <si>
    <t>PPV z montáže: materiál + práce</t>
  </si>
  <si>
    <t>kpl</t>
  </si>
  <si>
    <t>Položkový rozpočet</t>
  </si>
  <si>
    <t>Zakázka:</t>
  </si>
  <si>
    <t>Místo:</t>
  </si>
  <si>
    <t>Objednatel:</t>
  </si>
  <si>
    <t>Zhotovitel:</t>
  </si>
  <si>
    <t>Jednotková cena - Materiál</t>
  </si>
  <si>
    <t>Jednotková cena - Montáž</t>
  </si>
  <si>
    <t>Jednotková cena - Celkem</t>
  </si>
  <si>
    <t>DPH 21%</t>
  </si>
  <si>
    <t>Náklady celkem bez DPH</t>
  </si>
  <si>
    <t>Svítidlo  LED Modul 24V 1000lm 1m 830</t>
  </si>
  <si>
    <t>Svítidlo   LED Modul 24V 1000lm 1m RGB</t>
  </si>
  <si>
    <t>Kabel 1-CXKH-R-J B2CAS1D0 5x1,5</t>
  </si>
  <si>
    <t>DALI COUPLER  pro čtyři ovladací kontakty</t>
  </si>
  <si>
    <t>DALI RELE</t>
  </si>
  <si>
    <t>DALI trafo 4CH</t>
  </si>
  <si>
    <t>Instalační materiál  řízení a komunikace</t>
  </si>
  <si>
    <t>Wifi řídicí jednotka DALI řízení se čtyřmi dalizběrnicemi po 64 adresách</t>
  </si>
  <si>
    <t>Divadlo Bílina</t>
  </si>
  <si>
    <t>Bílina</t>
  </si>
  <si>
    <t xml:space="preserve">DIČ: </t>
  </si>
  <si>
    <t xml:space="preserve">IČ: </t>
  </si>
  <si>
    <t>Lišta AL včetně koncovek</t>
  </si>
  <si>
    <t>DALI trafo 1CH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</si>
  <si>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</si>
  <si>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</si>
  <si>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</si>
  <si>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</si>
  <si>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</si>
  <si>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</si>
  <si>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</si>
  <si>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</si>
  <si>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</si>
  <si>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</si>
  <si>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</si>
  <si>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</si>
  <si>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</si>
  <si>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</si>
  <si>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22</t>
  </si>
  <si>
    <t>23</t>
  </si>
  <si>
    <t>25</t>
  </si>
  <si>
    <t>Svítidlo  LED sv.šedé 1.5ft 3 967/830 DI-IN řizení nepřímé složky samostatně L90B20 - např. ZCKPLED99L830/D-HV+2xDimDALI</t>
  </si>
  <si>
    <t>6</t>
  </si>
  <si>
    <t>26</t>
  </si>
  <si>
    <t>projekt skutečného provedení</t>
  </si>
  <si>
    <t>Svítidlo nouzové na LED E27 12V 1100lm - S24.111.AN2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</si>
</sst>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9"/>
      <color rgb="FF000000"/>
      <name val="敓潧⁥䥕ᬀ摼㰘i☸3_x0008_"/>
      <charset val="238"/>
    </font>
    <font>
      <b/>
      <sz val="11"/>
      <color rgb="FF000000"/>
      <name val="敓潧⁥䥕ᬀ摼㰘i☸3_x0008_"/>
      <charset val="238"/>
    </font>
    <font>
      <b/>
      <sz val="10"/>
      <color rgb="FF000000"/>
      <name val="敓潧⁥䥕ᬀ摼㰘i☸3_x0008_"/>
      <charset val="238"/>
    </font>
    <font>
      <b/>
      <sz val="9"/>
      <color rgb="FF000000"/>
      <name val="敓潧⁥䥕ᬀ摼㰘i☸3_x0008_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4"/>
      <color rgb="FF000000"/>
      <name val="敓潧⁥䥕ᬀ摼㰘i☸3_x0008_"/>
      <charset val="238"/>
    </font>
    <font>
      <sz val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47">
    <xf numFmtId="0" fontId="0" fillId="0" borderId="0" xfId="0"/>
    <xf numFmtId="49" fontId="0" fillId="0" borderId="0" xfId="0" applyNumberFormat="1"/>
    <xf numFmtId="4" fontId="0" fillId="0" borderId="0" xfId="0" applyNumberFormat="1"/>
    <xf numFmtId="4" fontId="10" fillId="3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left"/>
    </xf>
    <xf numFmtId="4" fontId="1" fillId="8" borderId="1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/>
    <xf numFmtId="49" fontId="5" fillId="0" borderId="0" xfId="0" applyNumberFormat="1" applyFont="1"/>
    <xf numFmtId="49" fontId="9" fillId="0" borderId="0" xfId="1" applyNumberFormat="1" applyFont="1" applyAlignment="1">
      <alignment horizontal="left" vertical="center"/>
    </xf>
    <xf numFmtId="49" fontId="7" fillId="0" borderId="0" xfId="1" applyNumberFormat="1" applyAlignment="1">
      <alignment horizontal="left" vertical="center"/>
    </xf>
    <xf numFmtId="49" fontId="9" fillId="0" borderId="0" xfId="3" applyNumberFormat="1" applyFont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left" wrapText="1"/>
    </xf>
    <xf numFmtId="4" fontId="12" fillId="2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49" fontId="14" fillId="3" borderId="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left"/>
    </xf>
    <xf numFmtId="4" fontId="14" fillId="3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0" xfId="0" applyFont="1"/>
    <xf numFmtId="49" fontId="16" fillId="6" borderId="1" xfId="0" applyNumberFormat="1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left"/>
    </xf>
    <xf numFmtId="4" fontId="16" fillId="6" borderId="1" xfId="0" applyNumberFormat="1" applyFont="1" applyFill="1" applyBorder="1" applyAlignment="1">
      <alignment horizontal="right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/>
    </xf>
    <xf numFmtId="4" fontId="12" fillId="5" borderId="1" xfId="0" applyNumberFormat="1" applyFont="1" applyFill="1" applyBorder="1" applyAlignment="1">
      <alignment horizontal="right"/>
    </xf>
    <xf numFmtId="4" fontId="12" fillId="8" borderId="1" xfId="0" applyNumberFormat="1" applyFont="1" applyFill="1" applyBorder="1" applyAlignment="1" applyProtection="1">
      <alignment horizontal="right"/>
      <protection locked="0"/>
    </xf>
    <xf numFmtId="4" fontId="12" fillId="6" borderId="1" xfId="0" applyNumberFormat="1" applyFont="1" applyFill="1" applyBorder="1" applyAlignment="1">
      <alignment horizontal="right"/>
    </xf>
    <xf numFmtId="49" fontId="17" fillId="7" borderId="1" xfId="0" applyNumberFormat="1" applyFont="1" applyFill="1" applyBorder="1" applyAlignment="1">
      <alignment horizontal="center"/>
    </xf>
    <xf numFmtId="49" fontId="17" fillId="7" borderId="1" xfId="0" applyNumberFormat="1" applyFont="1" applyFill="1" applyBorder="1" applyAlignment="1">
      <alignment horizontal="left"/>
    </xf>
    <xf numFmtId="4" fontId="17" fillId="7" borderId="1" xfId="0" applyNumberFormat="1" applyFont="1" applyFill="1" applyBorder="1" applyAlignment="1">
      <alignment horizontal="right"/>
    </xf>
    <xf numFmtId="49" fontId="15" fillId="3" borderId="1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4" fontId="13" fillId="0" borderId="0" xfId="0" applyNumberFormat="1" applyFont="1"/>
  </cellXfs>
  <cellStyles count="4">
    <cellStyle name="Normální" xfId="0" builtinId="0"/>
    <cellStyle name="normální 2" xfId="2" xr:uid="{B0FB7D32-D049-4B5E-BE51-9E2F61F51963}"/>
    <cellStyle name="Normální 3" xfId="1" xr:uid="{383717DD-D166-49F9-AA9D-637D6BBF0D14}"/>
    <cellStyle name="Normální 4" xfId="3" xr:uid="{894F9232-2367-4B16-84E3-45F24C1E8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8"/>
  <sheetViews>
    <sheetView zoomScaleNormal="100" workbookViewId="0">
      <selection activeCell="H30" sqref="H30"/>
    </sheetView>
  </sheetViews>
  <sheetFormatPr defaultRowHeight="15"/>
  <cols>
    <col min="2" max="2" width="11.7109375" customWidth="1"/>
    <col min="3" max="3" width="35.85546875" style="1" bestFit="1" customWidth="1"/>
    <col min="4" max="4" width="18.85546875" style="2" customWidth="1"/>
    <col min="6" max="6" width="0" hidden="1" customWidth="1"/>
  </cols>
  <sheetData>
    <row r="2" spans="2:4" ht="21">
      <c r="C2" s="10" t="s">
        <v>51</v>
      </c>
    </row>
    <row r="3" spans="2:4">
      <c r="B3" t="s">
        <v>52</v>
      </c>
      <c r="C3" s="11" t="s">
        <v>69</v>
      </c>
    </row>
    <row r="4" spans="2:4">
      <c r="B4" t="s">
        <v>53</v>
      </c>
      <c r="C4" s="1" t="s">
        <v>70</v>
      </c>
    </row>
    <row r="5" spans="2:4">
      <c r="B5" t="s">
        <v>54</v>
      </c>
      <c r="C5" s="12"/>
    </row>
    <row r="6" spans="2:4">
      <c r="C6" s="13"/>
      <c r="D6" s="14" t="s">
        <v>72</v>
      </c>
    </row>
    <row r="7" spans="2:4">
      <c r="C7" s="13"/>
      <c r="D7" s="14" t="s">
        <v>71</v>
      </c>
    </row>
    <row r="8" spans="2:4">
      <c r="C8" s="13"/>
    </row>
    <row r="9" spans="2:4">
      <c r="B9" t="s">
        <v>55</v>
      </c>
      <c r="C9" s="13"/>
    </row>
    <row r="10" spans="2:4">
      <c r="C10" s="13"/>
      <c r="D10" s="2" t="s">
        <v>72</v>
      </c>
    </row>
    <row r="11" spans="2:4">
      <c r="C11" s="13"/>
      <c r="D11" s="2" t="s">
        <v>72</v>
      </c>
    </row>
    <row r="12" spans="2:4">
      <c r="C12" s="13"/>
    </row>
    <row r="13" spans="2:4">
      <c r="C13" s="15" t="s">
        <v>0</v>
      </c>
      <c r="D13" s="16" t="s">
        <v>29</v>
      </c>
    </row>
    <row r="14" spans="2:4">
      <c r="C14" s="17" t="s">
        <v>30</v>
      </c>
      <c r="D14" s="18"/>
    </row>
    <row r="15" spans="2:4">
      <c r="C15" s="6" t="s">
        <v>31</v>
      </c>
      <c r="D15" s="7">
        <f>('Elektromontáže-práce a materiál'!F38)</f>
        <v>0</v>
      </c>
    </row>
    <row r="16" spans="2:4">
      <c r="C16" s="6" t="s">
        <v>32</v>
      </c>
      <c r="D16" s="7">
        <f>('Elektromontáže-práce a materiál'!H38)</f>
        <v>0</v>
      </c>
    </row>
    <row r="17" spans="3:4">
      <c r="C17" s="4" t="s">
        <v>33</v>
      </c>
      <c r="D17" s="5">
        <f>'Elektromontáže-práce a materiál'!J38</f>
        <v>0</v>
      </c>
    </row>
    <row r="18" spans="3:4">
      <c r="C18" s="6" t="s">
        <v>49</v>
      </c>
      <c r="D18" s="9"/>
    </row>
    <row r="19" spans="3:4">
      <c r="C19" s="19" t="s">
        <v>34</v>
      </c>
      <c r="D19" s="20">
        <f>D17+D18</f>
        <v>0</v>
      </c>
    </row>
    <row r="20" spans="3:4">
      <c r="C20" s="6" t="s">
        <v>1</v>
      </c>
      <c r="D20" s="7"/>
    </row>
    <row r="21" spans="3:4" hidden="1">
      <c r="C21" s="17"/>
      <c r="D21" s="18"/>
    </row>
    <row r="22" spans="3:4" hidden="1">
      <c r="C22" s="6"/>
      <c r="D22" s="9"/>
    </row>
    <row r="23" spans="3:4" hidden="1">
      <c r="C23" s="19"/>
      <c r="D23" s="20"/>
    </row>
    <row r="24" spans="3:4" hidden="1">
      <c r="C24" s="6"/>
      <c r="D24" s="9"/>
    </row>
    <row r="25" spans="3:4">
      <c r="C25" s="6" t="s">
        <v>1</v>
      </c>
      <c r="D25" s="7"/>
    </row>
    <row r="26" spans="3:4" ht="18">
      <c r="C26" s="8" t="s">
        <v>60</v>
      </c>
      <c r="D26" s="3">
        <f>D19 + D23 + D24</f>
        <v>0</v>
      </c>
    </row>
    <row r="27" spans="3:4">
      <c r="C27" s="6" t="s">
        <v>59</v>
      </c>
      <c r="D27" s="7">
        <f>D26*0.21</f>
        <v>0</v>
      </c>
    </row>
    <row r="28" spans="3:4" ht="18">
      <c r="C28" s="8" t="s">
        <v>35</v>
      </c>
      <c r="D28" s="3">
        <f>D26 + D27</f>
        <v>0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abSelected="1" zoomScaleNormal="100" workbookViewId="0">
      <selection activeCell="B9" sqref="B9"/>
    </sheetView>
  </sheetViews>
  <sheetFormatPr defaultRowHeight="14.25"/>
  <cols>
    <col min="1" max="1" width="6.140625" style="44" bestFit="1" customWidth="1"/>
    <col min="2" max="2" width="112.85546875" style="45" customWidth="1"/>
    <col min="3" max="3" width="4" style="45" bestFit="1" customWidth="1"/>
    <col min="4" max="4" width="7.85546875" style="46" bestFit="1" customWidth="1"/>
    <col min="5" max="5" width="8.140625" style="46" bestFit="1" customWidth="1"/>
    <col min="6" max="6" width="13.42578125" style="46" bestFit="1" customWidth="1"/>
    <col min="7" max="7" width="8.85546875" style="46" bestFit="1" customWidth="1"/>
    <col min="8" max="8" width="12.5703125" style="46" bestFit="1" customWidth="1"/>
    <col min="9" max="9" width="11.42578125" style="46" customWidth="1"/>
    <col min="10" max="10" width="17.140625" style="46" customWidth="1"/>
    <col min="11" max="12" width="9.140625" style="31"/>
    <col min="13" max="13" width="10" style="31" hidden="1" customWidth="1"/>
    <col min="14" max="16384" width="9.140625" style="31"/>
  </cols>
  <sheetData>
    <row r="1" spans="1:13" s="25" customFormat="1" ht="36">
      <c r="A1" s="21" t="s">
        <v>3</v>
      </c>
      <c r="B1" s="22" t="s">
        <v>0</v>
      </c>
      <c r="C1" s="22" t="s">
        <v>4</v>
      </c>
      <c r="D1" s="23" t="s">
        <v>5</v>
      </c>
      <c r="E1" s="23" t="s">
        <v>56</v>
      </c>
      <c r="F1" s="23" t="s">
        <v>6</v>
      </c>
      <c r="G1" s="23" t="s">
        <v>57</v>
      </c>
      <c r="H1" s="23" t="s">
        <v>7</v>
      </c>
      <c r="I1" s="23" t="s">
        <v>58</v>
      </c>
      <c r="J1" s="23" t="s">
        <v>8</v>
      </c>
      <c r="K1" s="24"/>
      <c r="L1" s="24"/>
      <c r="M1" s="25" t="e">
        <f>#REF!/100*F4+#REF!/100*F7+#REF!/100*F9+#REF!/100*F10+#REF!/100*#REF!+#REF!/100*#REF!+#REF!/100*#REF!+#REF!/100*#REF!+#REF!/100*#REF!+#REF!/100*#REF!+#REF!/100*#REF!+#REF!/100*#REF!+#REF!/100*#REF!+#REF!/100*#REF!+#REF!/100*#REF!+#REF!/100*#REF!+#REF!/100*F11+#REF!/100*#REF!+#REF!/100*#REF!+#REF!/100*#REF!+#REF!/100*F13+#REF!/100*#REF!+#REF!/100*#REF!</f>
        <v>#REF!</v>
      </c>
    </row>
    <row r="2" spans="1:13" ht="18">
      <c r="A2" s="26" t="s">
        <v>1</v>
      </c>
      <c r="B2" s="27" t="s">
        <v>9</v>
      </c>
      <c r="C2" s="27" t="s">
        <v>1</v>
      </c>
      <c r="D2" s="28"/>
      <c r="E2" s="28"/>
      <c r="F2" s="28"/>
      <c r="G2" s="28"/>
      <c r="H2" s="28"/>
      <c r="I2" s="28"/>
      <c r="J2" s="29">
        <f>J38</f>
        <v>0</v>
      </c>
      <c r="K2" s="30"/>
      <c r="L2" s="30"/>
    </row>
    <row r="3" spans="1:13">
      <c r="A3" s="32" t="s">
        <v>1</v>
      </c>
      <c r="B3" s="33" t="s">
        <v>10</v>
      </c>
      <c r="C3" s="33" t="s">
        <v>1</v>
      </c>
      <c r="D3" s="34"/>
      <c r="E3" s="34"/>
      <c r="F3" s="34"/>
      <c r="G3" s="34"/>
      <c r="H3" s="34"/>
      <c r="I3" s="34"/>
      <c r="J3" s="34"/>
      <c r="K3" s="30"/>
      <c r="L3" s="30"/>
    </row>
    <row r="4" spans="1:13">
      <c r="A4" s="35" t="s">
        <v>11</v>
      </c>
      <c r="B4" s="36" t="s">
        <v>36</v>
      </c>
      <c r="C4" s="36" t="s">
        <v>50</v>
      </c>
      <c r="D4" s="37">
        <v>1</v>
      </c>
      <c r="E4" s="38"/>
      <c r="F4" s="37">
        <f>D4*E4</f>
        <v>0</v>
      </c>
      <c r="G4" s="38"/>
      <c r="H4" s="37">
        <f>D4*G4</f>
        <v>0</v>
      </c>
      <c r="I4" s="37">
        <f>E4+G4</f>
        <v>0</v>
      </c>
      <c r="J4" s="37">
        <f>F4+H4</f>
        <v>0</v>
      </c>
      <c r="K4" s="30"/>
      <c r="L4" s="30"/>
    </row>
    <row r="5" spans="1:13">
      <c r="A5" s="32" t="s">
        <v>1</v>
      </c>
      <c r="B5" s="33" t="s">
        <v>12</v>
      </c>
      <c r="C5" s="33" t="s">
        <v>1</v>
      </c>
      <c r="D5" s="34"/>
      <c r="E5" s="34"/>
      <c r="F5" s="39">
        <f>SUM(F4:F4)</f>
        <v>0</v>
      </c>
      <c r="G5" s="34"/>
      <c r="H5" s="39">
        <f>SUM(H4:H4)</f>
        <v>0</v>
      </c>
      <c r="I5" s="34"/>
      <c r="J5" s="39">
        <f>SUM(J4:J4)</f>
        <v>0</v>
      </c>
      <c r="K5" s="30"/>
      <c r="L5" s="30"/>
    </row>
    <row r="6" spans="1:13">
      <c r="A6" s="40" t="s">
        <v>1</v>
      </c>
      <c r="B6" s="41" t="s">
        <v>13</v>
      </c>
      <c r="C6" s="41" t="s">
        <v>1</v>
      </c>
      <c r="D6" s="42"/>
      <c r="E6" s="42"/>
      <c r="F6" s="42"/>
      <c r="G6" s="42"/>
      <c r="H6" s="42"/>
      <c r="I6" s="42"/>
      <c r="J6" s="42"/>
      <c r="K6" s="30"/>
      <c r="L6" s="30"/>
    </row>
    <row r="7" spans="1:13">
      <c r="A7" s="35" t="s">
        <v>14</v>
      </c>
      <c r="B7" s="36" t="s">
        <v>92</v>
      </c>
      <c r="C7" s="36" t="s">
        <v>15</v>
      </c>
      <c r="D7" s="37">
        <v>64</v>
      </c>
      <c r="E7" s="38"/>
      <c r="F7" s="37">
        <f>D7*E7</f>
        <v>0</v>
      </c>
      <c r="G7" s="38"/>
      <c r="H7" s="37">
        <f>D7*G7</f>
        <v>0</v>
      </c>
      <c r="I7" s="37">
        <f>E7+G7</f>
        <v>0</v>
      </c>
      <c r="J7" s="37">
        <f>F7+H7</f>
        <v>0</v>
      </c>
      <c r="K7" s="30"/>
      <c r="L7" s="30"/>
    </row>
    <row r="8" spans="1:13">
      <c r="A8" s="35" t="s">
        <v>16</v>
      </c>
      <c r="B8" s="36" t="s">
        <v>96</v>
      </c>
      <c r="C8" s="36" t="s">
        <v>15</v>
      </c>
      <c r="D8" s="37">
        <v>16</v>
      </c>
      <c r="E8" s="38"/>
      <c r="F8" s="37">
        <f t="shared" ref="F8" si="0">D8*E8</f>
        <v>0</v>
      </c>
      <c r="G8" s="38"/>
      <c r="H8" s="37">
        <f t="shared" ref="H8" si="1">D8*G8</f>
        <v>0</v>
      </c>
      <c r="I8" s="37">
        <f t="shared" ref="I8" si="2">E8+G8</f>
        <v>0</v>
      </c>
      <c r="J8" s="37">
        <f t="shared" ref="J8" si="3">F8+H8</f>
        <v>0</v>
      </c>
      <c r="K8" s="30"/>
      <c r="L8" s="30"/>
    </row>
    <row r="9" spans="1:13">
      <c r="A9" s="35" t="s">
        <v>17</v>
      </c>
      <c r="B9" s="36" t="s">
        <v>61</v>
      </c>
      <c r="C9" s="36" t="s">
        <v>20</v>
      </c>
      <c r="D9" s="37">
        <v>12</v>
      </c>
      <c r="E9" s="38"/>
      <c r="F9" s="37">
        <f t="shared" ref="F9:F11" si="4">D9*E9</f>
        <v>0</v>
      </c>
      <c r="G9" s="38"/>
      <c r="H9" s="37">
        <f t="shared" ref="H9:H11" si="5">D9*G9</f>
        <v>0</v>
      </c>
      <c r="I9" s="37">
        <f t="shared" ref="I9:I11" si="6">E9+G9</f>
        <v>0</v>
      </c>
      <c r="J9" s="37">
        <f t="shared" ref="J9:J11" si="7">F9+H9</f>
        <v>0</v>
      </c>
      <c r="K9" s="30"/>
      <c r="L9" s="30"/>
    </row>
    <row r="10" spans="1:13">
      <c r="A10" s="35" t="s">
        <v>75</v>
      </c>
      <c r="B10" s="36" t="s">
        <v>62</v>
      </c>
      <c r="C10" s="36" t="s">
        <v>20</v>
      </c>
      <c r="D10" s="37">
        <v>40</v>
      </c>
      <c r="E10" s="38"/>
      <c r="F10" s="37">
        <f t="shared" si="4"/>
        <v>0</v>
      </c>
      <c r="G10" s="38"/>
      <c r="H10" s="37">
        <f t="shared" si="5"/>
        <v>0</v>
      </c>
      <c r="I10" s="37">
        <f t="shared" si="6"/>
        <v>0</v>
      </c>
      <c r="J10" s="37">
        <f t="shared" si="7"/>
        <v>0</v>
      </c>
      <c r="K10" s="30"/>
      <c r="L10" s="30"/>
    </row>
    <row r="11" spans="1:13">
      <c r="A11" s="35" t="s">
        <v>93</v>
      </c>
      <c r="B11" s="36" t="s">
        <v>48</v>
      </c>
      <c r="C11" s="36" t="s">
        <v>50</v>
      </c>
      <c r="D11" s="37">
        <v>1</v>
      </c>
      <c r="E11" s="38"/>
      <c r="F11" s="37">
        <f t="shared" si="4"/>
        <v>0</v>
      </c>
      <c r="G11" s="38"/>
      <c r="H11" s="37">
        <f t="shared" si="5"/>
        <v>0</v>
      </c>
      <c r="I11" s="37">
        <f t="shared" si="6"/>
        <v>0</v>
      </c>
      <c r="J11" s="37">
        <f t="shared" si="7"/>
        <v>0</v>
      </c>
      <c r="K11" s="30"/>
      <c r="L11" s="30"/>
    </row>
    <row r="12" spans="1:13">
      <c r="A12" s="40" t="s">
        <v>1</v>
      </c>
      <c r="B12" s="41" t="s">
        <v>19</v>
      </c>
      <c r="C12" s="41" t="s">
        <v>1</v>
      </c>
      <c r="D12" s="42"/>
      <c r="E12" s="42"/>
      <c r="F12" s="42"/>
      <c r="G12" s="42"/>
      <c r="H12" s="42"/>
      <c r="I12" s="42"/>
      <c r="J12" s="42"/>
      <c r="K12" s="30"/>
      <c r="L12" s="30"/>
    </row>
    <row r="13" spans="1:13">
      <c r="A13" s="35" t="s">
        <v>76</v>
      </c>
      <c r="B13" s="36" t="s">
        <v>63</v>
      </c>
      <c r="C13" s="36" t="s">
        <v>20</v>
      </c>
      <c r="D13" s="37">
        <v>498</v>
      </c>
      <c r="E13" s="38"/>
      <c r="F13" s="37">
        <f>D13*E13</f>
        <v>0</v>
      </c>
      <c r="G13" s="38"/>
      <c r="H13" s="37">
        <f>D13*G13</f>
        <v>0</v>
      </c>
      <c r="I13" s="37">
        <f t="shared" ref="I13:J13" si="8">E13+G13</f>
        <v>0</v>
      </c>
      <c r="J13" s="37">
        <f t="shared" si="8"/>
        <v>0</v>
      </c>
      <c r="K13" s="30"/>
      <c r="L13" s="30"/>
    </row>
    <row r="14" spans="1:13">
      <c r="A14" s="40" t="s">
        <v>1</v>
      </c>
      <c r="B14" s="41" t="s">
        <v>67</v>
      </c>
      <c r="C14" s="41" t="s">
        <v>1</v>
      </c>
      <c r="D14" s="42"/>
      <c r="E14" s="42"/>
      <c r="F14" s="42"/>
      <c r="G14" s="42"/>
      <c r="H14" s="42"/>
      <c r="I14" s="42"/>
      <c r="J14" s="42"/>
      <c r="K14" s="30"/>
      <c r="L14" s="30"/>
    </row>
    <row r="15" spans="1:13">
      <c r="A15" s="35" t="s">
        <v>77</v>
      </c>
      <c r="B15" s="36" t="s">
        <v>68</v>
      </c>
      <c r="C15" s="36" t="s">
        <v>15</v>
      </c>
      <c r="D15" s="37">
        <v>1</v>
      </c>
      <c r="E15" s="38"/>
      <c r="F15" s="37">
        <f t="shared" ref="F15:F18" si="9">D15*E15</f>
        <v>0</v>
      </c>
      <c r="G15" s="38"/>
      <c r="H15" s="37">
        <f t="shared" ref="H15:H18" si="10">D15*G15</f>
        <v>0</v>
      </c>
      <c r="I15" s="37">
        <f t="shared" ref="I15:J18" si="11">E15+G15</f>
        <v>0</v>
      </c>
      <c r="J15" s="37">
        <f t="shared" si="11"/>
        <v>0</v>
      </c>
      <c r="K15" s="30"/>
      <c r="L15" s="30"/>
    </row>
    <row r="16" spans="1:13">
      <c r="A16" s="35" t="s">
        <v>78</v>
      </c>
      <c r="B16" s="36" t="s">
        <v>64</v>
      </c>
      <c r="C16" s="36" t="s">
        <v>15</v>
      </c>
      <c r="D16" s="37">
        <v>6</v>
      </c>
      <c r="E16" s="38"/>
      <c r="F16" s="37">
        <f t="shared" si="9"/>
        <v>0</v>
      </c>
      <c r="G16" s="38"/>
      <c r="H16" s="37">
        <f t="shared" si="10"/>
        <v>0</v>
      </c>
      <c r="I16" s="37">
        <f t="shared" si="11"/>
        <v>0</v>
      </c>
      <c r="J16" s="37">
        <f t="shared" si="11"/>
        <v>0</v>
      </c>
      <c r="K16" s="30"/>
      <c r="L16" s="30"/>
    </row>
    <row r="17" spans="1:12">
      <c r="A17" s="35" t="s">
        <v>79</v>
      </c>
      <c r="B17" s="36" t="s">
        <v>65</v>
      </c>
      <c r="C17" s="36" t="s">
        <v>15</v>
      </c>
      <c r="D17" s="37">
        <v>4</v>
      </c>
      <c r="E17" s="38"/>
      <c r="F17" s="37">
        <f t="shared" si="9"/>
        <v>0</v>
      </c>
      <c r="G17" s="38"/>
      <c r="H17" s="37">
        <f t="shared" si="10"/>
        <v>0</v>
      </c>
      <c r="I17" s="37">
        <f t="shared" si="11"/>
        <v>0</v>
      </c>
      <c r="J17" s="37">
        <f t="shared" si="11"/>
        <v>0</v>
      </c>
      <c r="K17" s="30"/>
      <c r="L17" s="30"/>
    </row>
    <row r="18" spans="1:12">
      <c r="A18" s="35" t="s">
        <v>80</v>
      </c>
      <c r="B18" s="36" t="s">
        <v>66</v>
      </c>
      <c r="C18" s="36" t="s">
        <v>15</v>
      </c>
      <c r="D18" s="37">
        <v>8</v>
      </c>
      <c r="E18" s="38"/>
      <c r="F18" s="37">
        <f t="shared" si="9"/>
        <v>0</v>
      </c>
      <c r="G18" s="38"/>
      <c r="H18" s="37">
        <f t="shared" si="10"/>
        <v>0</v>
      </c>
      <c r="I18" s="37">
        <f t="shared" si="11"/>
        <v>0</v>
      </c>
      <c r="J18" s="37">
        <f t="shared" si="11"/>
        <v>0</v>
      </c>
      <c r="K18" s="30"/>
      <c r="L18" s="30"/>
    </row>
    <row r="19" spans="1:12">
      <c r="A19" s="35" t="s">
        <v>81</v>
      </c>
      <c r="B19" s="36" t="s">
        <v>74</v>
      </c>
      <c r="C19" s="36" t="s">
        <v>15</v>
      </c>
      <c r="D19" s="37">
        <v>1</v>
      </c>
      <c r="E19" s="38"/>
      <c r="F19" s="37">
        <f t="shared" ref="F19" si="12">D19*E19</f>
        <v>0</v>
      </c>
      <c r="G19" s="38"/>
      <c r="H19" s="37">
        <f t="shared" ref="H19" si="13">D19*G19</f>
        <v>0</v>
      </c>
      <c r="I19" s="37">
        <f t="shared" ref="I19" si="14">E19+G19</f>
        <v>0</v>
      </c>
      <c r="J19" s="37">
        <f t="shared" ref="J19" si="15">F19+H19</f>
        <v>0</v>
      </c>
      <c r="K19" s="30"/>
      <c r="L19" s="30"/>
    </row>
    <row r="20" spans="1:12">
      <c r="A20" s="40" t="s">
        <v>1</v>
      </c>
      <c r="B20" s="41" t="s">
        <v>22</v>
      </c>
      <c r="C20" s="41" t="s">
        <v>1</v>
      </c>
      <c r="D20" s="42"/>
      <c r="E20" s="42"/>
      <c r="F20" s="42"/>
      <c r="G20" s="42"/>
      <c r="H20" s="42"/>
      <c r="I20" s="42"/>
      <c r="J20" s="42"/>
      <c r="K20" s="30"/>
      <c r="L20" s="30"/>
    </row>
    <row r="21" spans="1:12">
      <c r="A21" s="35" t="s">
        <v>82</v>
      </c>
      <c r="B21" s="36" t="s">
        <v>73</v>
      </c>
      <c r="C21" s="36" t="s">
        <v>20</v>
      </c>
      <c r="D21" s="37">
        <v>52</v>
      </c>
      <c r="E21" s="38"/>
      <c r="F21" s="37">
        <f t="shared" ref="F21:F27" si="16">D21*E21</f>
        <v>0</v>
      </c>
      <c r="G21" s="38"/>
      <c r="H21" s="37">
        <f t="shared" ref="H21:H27" si="17">D21*G21</f>
        <v>0</v>
      </c>
      <c r="I21" s="37">
        <f t="shared" ref="I21:J27" si="18">E21+G21</f>
        <v>0</v>
      </c>
      <c r="J21" s="37">
        <f t="shared" si="18"/>
        <v>0</v>
      </c>
      <c r="K21" s="30"/>
      <c r="L21" s="30"/>
    </row>
    <row r="22" spans="1:12">
      <c r="A22" s="35" t="s">
        <v>83</v>
      </c>
      <c r="B22" s="36" t="s">
        <v>41</v>
      </c>
      <c r="C22" s="36" t="s">
        <v>15</v>
      </c>
      <c r="D22" s="37">
        <v>20</v>
      </c>
      <c r="E22" s="38"/>
      <c r="F22" s="37">
        <f t="shared" si="16"/>
        <v>0</v>
      </c>
      <c r="G22" s="38"/>
      <c r="H22" s="37">
        <f t="shared" si="17"/>
        <v>0</v>
      </c>
      <c r="I22" s="37">
        <f t="shared" si="18"/>
        <v>0</v>
      </c>
      <c r="J22" s="37">
        <f t="shared" si="18"/>
        <v>0</v>
      </c>
      <c r="K22" s="30"/>
      <c r="L22" s="30"/>
    </row>
    <row r="23" spans="1:12">
      <c r="A23" s="35" t="s">
        <v>84</v>
      </c>
      <c r="B23" s="36" t="s">
        <v>42</v>
      </c>
      <c r="C23" s="36" t="s">
        <v>20</v>
      </c>
      <c r="D23" s="37">
        <v>1</v>
      </c>
      <c r="E23" s="38"/>
      <c r="F23" s="37">
        <f t="shared" si="16"/>
        <v>0</v>
      </c>
      <c r="G23" s="38"/>
      <c r="H23" s="37">
        <f t="shared" si="17"/>
        <v>0</v>
      </c>
      <c r="I23" s="37">
        <f t="shared" si="18"/>
        <v>0</v>
      </c>
      <c r="J23" s="37">
        <f t="shared" si="18"/>
        <v>0</v>
      </c>
      <c r="K23" s="30"/>
      <c r="L23" s="30"/>
    </row>
    <row r="24" spans="1:12">
      <c r="A24" s="35" t="s">
        <v>85</v>
      </c>
      <c r="B24" s="36" t="s">
        <v>43</v>
      </c>
      <c r="C24" s="36" t="s">
        <v>50</v>
      </c>
      <c r="D24" s="37">
        <v>1</v>
      </c>
      <c r="E24" s="38"/>
      <c r="F24" s="37">
        <f t="shared" si="16"/>
        <v>0</v>
      </c>
      <c r="G24" s="38"/>
      <c r="H24" s="37">
        <f t="shared" si="17"/>
        <v>0</v>
      </c>
      <c r="I24" s="37">
        <f t="shared" si="18"/>
        <v>0</v>
      </c>
      <c r="J24" s="37">
        <f t="shared" si="18"/>
        <v>0</v>
      </c>
      <c r="K24" s="30"/>
      <c r="L24" s="30"/>
    </row>
    <row r="25" spans="1:12">
      <c r="A25" s="35" t="s">
        <v>18</v>
      </c>
      <c r="B25" s="36" t="s">
        <v>46</v>
      </c>
      <c r="C25" s="36" t="s">
        <v>47</v>
      </c>
      <c r="D25" s="37">
        <v>5</v>
      </c>
      <c r="E25" s="38"/>
      <c r="F25" s="37">
        <f t="shared" si="16"/>
        <v>0</v>
      </c>
      <c r="G25" s="38"/>
      <c r="H25" s="37">
        <f t="shared" si="17"/>
        <v>0</v>
      </c>
      <c r="I25" s="37">
        <f t="shared" si="18"/>
        <v>0</v>
      </c>
      <c r="J25" s="37">
        <f t="shared" si="18"/>
        <v>0</v>
      </c>
      <c r="K25" s="30"/>
      <c r="L25" s="30"/>
    </row>
    <row r="26" spans="1:12">
      <c r="A26" s="35" t="s">
        <v>86</v>
      </c>
      <c r="B26" s="36" t="s">
        <v>44</v>
      </c>
      <c r="C26" s="36" t="s">
        <v>15</v>
      </c>
      <c r="D26" s="37">
        <v>1</v>
      </c>
      <c r="E26" s="38"/>
      <c r="F26" s="37">
        <f t="shared" si="16"/>
        <v>0</v>
      </c>
      <c r="G26" s="38"/>
      <c r="H26" s="37">
        <f t="shared" si="17"/>
        <v>0</v>
      </c>
      <c r="I26" s="37">
        <f t="shared" si="18"/>
        <v>0</v>
      </c>
      <c r="J26" s="37">
        <f t="shared" si="18"/>
        <v>0</v>
      </c>
      <c r="K26" s="30"/>
      <c r="L26" s="30"/>
    </row>
    <row r="27" spans="1:12">
      <c r="A27" s="35" t="s">
        <v>87</v>
      </c>
      <c r="B27" s="36" t="s">
        <v>23</v>
      </c>
      <c r="C27" s="36" t="s">
        <v>15</v>
      </c>
      <c r="D27" s="37">
        <v>1</v>
      </c>
      <c r="E27" s="38"/>
      <c r="F27" s="37">
        <f t="shared" si="16"/>
        <v>0</v>
      </c>
      <c r="G27" s="38"/>
      <c r="H27" s="37">
        <f t="shared" si="17"/>
        <v>0</v>
      </c>
      <c r="I27" s="37">
        <f t="shared" si="18"/>
        <v>0</v>
      </c>
      <c r="J27" s="37">
        <f t="shared" si="18"/>
        <v>0</v>
      </c>
      <c r="K27" s="30"/>
      <c r="L27" s="30"/>
    </row>
    <row r="28" spans="1:12">
      <c r="A28" s="40" t="s">
        <v>1</v>
      </c>
      <c r="B28" s="41" t="s">
        <v>37</v>
      </c>
      <c r="C28" s="41" t="s">
        <v>1</v>
      </c>
      <c r="D28" s="42"/>
      <c r="E28" s="42"/>
      <c r="F28" s="42"/>
      <c r="G28" s="42"/>
      <c r="H28" s="42"/>
      <c r="I28" s="42"/>
      <c r="J28" s="42"/>
      <c r="K28" s="30"/>
      <c r="L28" s="30"/>
    </row>
    <row r="29" spans="1:12">
      <c r="A29" s="35" t="s">
        <v>88</v>
      </c>
      <c r="B29" s="36" t="s">
        <v>40</v>
      </c>
      <c r="C29" s="36" t="s">
        <v>15</v>
      </c>
      <c r="D29" s="37">
        <v>1</v>
      </c>
      <c r="E29" s="38"/>
      <c r="F29" s="37">
        <f>D29*E29</f>
        <v>0</v>
      </c>
      <c r="G29" s="38"/>
      <c r="H29" s="37">
        <f>D29*G29</f>
        <v>0</v>
      </c>
      <c r="I29" s="37">
        <f>E29+G29</f>
        <v>0</v>
      </c>
      <c r="J29" s="37">
        <f>F29+H29</f>
        <v>0</v>
      </c>
      <c r="K29" s="30"/>
      <c r="L29" s="30"/>
    </row>
    <row r="30" spans="1:12">
      <c r="A30" s="40" t="s">
        <v>1</v>
      </c>
      <c r="B30" s="41" t="s">
        <v>24</v>
      </c>
      <c r="C30" s="41" t="s">
        <v>1</v>
      </c>
      <c r="D30" s="42"/>
      <c r="E30" s="42"/>
      <c r="F30" s="42"/>
      <c r="G30" s="42"/>
      <c r="H30" s="42"/>
      <c r="I30" s="42"/>
      <c r="J30" s="42"/>
      <c r="K30" s="30"/>
      <c r="L30" s="30"/>
    </row>
    <row r="31" spans="1:12">
      <c r="A31" s="35" t="s">
        <v>2</v>
      </c>
      <c r="B31" s="36" t="s">
        <v>95</v>
      </c>
      <c r="C31" s="36" t="s">
        <v>50</v>
      </c>
      <c r="D31" s="37">
        <v>1</v>
      </c>
      <c r="E31" s="38"/>
      <c r="F31" s="37">
        <f>D31*E31</f>
        <v>0</v>
      </c>
      <c r="G31" s="38"/>
      <c r="H31" s="37">
        <f>D31*G31</f>
        <v>0</v>
      </c>
      <c r="I31" s="37">
        <f t="shared" ref="I31" si="19">E31+G31</f>
        <v>0</v>
      </c>
      <c r="J31" s="37">
        <f t="shared" ref="J31" si="20">F31+H31</f>
        <v>0</v>
      </c>
      <c r="K31" s="30"/>
      <c r="L31" s="30"/>
    </row>
    <row r="32" spans="1:12">
      <c r="A32" s="35" t="s">
        <v>89</v>
      </c>
      <c r="B32" s="36" t="s">
        <v>45</v>
      </c>
      <c r="C32" s="36" t="s">
        <v>15</v>
      </c>
      <c r="D32" s="37">
        <v>1</v>
      </c>
      <c r="E32" s="38"/>
      <c r="F32" s="37">
        <f>D32*E32</f>
        <v>0</v>
      </c>
      <c r="G32" s="38"/>
      <c r="H32" s="37">
        <f>D32*G32</f>
        <v>0</v>
      </c>
      <c r="I32" s="37">
        <f t="shared" ref="I32:J33" si="21">E32+G32</f>
        <v>0</v>
      </c>
      <c r="J32" s="37">
        <f t="shared" si="21"/>
        <v>0</v>
      </c>
      <c r="K32" s="30"/>
      <c r="L32" s="30"/>
    </row>
    <row r="33" spans="1:12">
      <c r="A33" s="35" t="s">
        <v>90</v>
      </c>
      <c r="B33" s="36" t="s">
        <v>39</v>
      </c>
      <c r="C33" s="36" t="s">
        <v>15</v>
      </c>
      <c r="D33" s="37">
        <v>1</v>
      </c>
      <c r="E33" s="38"/>
      <c r="F33" s="37">
        <f>D33*E33</f>
        <v>0</v>
      </c>
      <c r="G33" s="38"/>
      <c r="H33" s="37">
        <f>D33*G33</f>
        <v>0</v>
      </c>
      <c r="I33" s="37">
        <f t="shared" si="21"/>
        <v>0</v>
      </c>
      <c r="J33" s="37">
        <f t="shared" si="21"/>
        <v>0</v>
      </c>
      <c r="K33" s="30"/>
      <c r="L33" s="30"/>
    </row>
    <row r="34" spans="1:12">
      <c r="A34" s="40" t="s">
        <v>1</v>
      </c>
      <c r="B34" s="41" t="s">
        <v>25</v>
      </c>
      <c r="C34" s="41" t="s">
        <v>1</v>
      </c>
      <c r="D34" s="42"/>
      <c r="E34" s="42"/>
      <c r="F34" s="42"/>
      <c r="G34" s="42"/>
      <c r="H34" s="42"/>
      <c r="I34" s="42"/>
      <c r="J34" s="42"/>
      <c r="K34" s="30"/>
      <c r="L34" s="30"/>
    </row>
    <row r="35" spans="1:12">
      <c r="A35" s="35" t="s">
        <v>21</v>
      </c>
      <c r="B35" s="36" t="s">
        <v>26</v>
      </c>
      <c r="C35" s="36" t="s">
        <v>50</v>
      </c>
      <c r="D35" s="37">
        <v>1</v>
      </c>
      <c r="E35" s="38"/>
      <c r="F35" s="37">
        <f>D35*E35</f>
        <v>0</v>
      </c>
      <c r="G35" s="38"/>
      <c r="H35" s="37">
        <f>D35*G35</f>
        <v>0</v>
      </c>
      <c r="I35" s="37">
        <f t="shared" ref="I35:J37" si="22">E35+G35</f>
        <v>0</v>
      </c>
      <c r="J35" s="37">
        <f t="shared" si="22"/>
        <v>0</v>
      </c>
      <c r="K35" s="30"/>
      <c r="L35" s="30"/>
    </row>
    <row r="36" spans="1:12">
      <c r="A36" s="35" t="s">
        <v>91</v>
      </c>
      <c r="B36" s="36" t="s">
        <v>38</v>
      </c>
      <c r="C36" s="36" t="s">
        <v>50</v>
      </c>
      <c r="D36" s="37">
        <v>1</v>
      </c>
      <c r="E36" s="38"/>
      <c r="F36" s="37">
        <f>D36*E36</f>
        <v>0</v>
      </c>
      <c r="G36" s="38"/>
      <c r="H36" s="37">
        <f>D36*G36</f>
        <v>0</v>
      </c>
      <c r="I36" s="37">
        <f t="shared" si="22"/>
        <v>0</v>
      </c>
      <c r="J36" s="37">
        <f t="shared" si="22"/>
        <v>0</v>
      </c>
      <c r="K36" s="30"/>
      <c r="L36" s="30"/>
    </row>
    <row r="37" spans="1:12">
      <c r="A37" s="35" t="s">
        <v>94</v>
      </c>
      <c r="B37" s="36" t="s">
        <v>27</v>
      </c>
      <c r="C37" s="36" t="s">
        <v>50</v>
      </c>
      <c r="D37" s="37">
        <v>1</v>
      </c>
      <c r="E37" s="38"/>
      <c r="F37" s="37">
        <v>0</v>
      </c>
      <c r="G37" s="38"/>
      <c r="H37" s="37">
        <f>D37*G37</f>
        <v>0</v>
      </c>
      <c r="I37" s="37">
        <f t="shared" si="22"/>
        <v>0</v>
      </c>
      <c r="J37" s="37">
        <f t="shared" si="22"/>
        <v>0</v>
      </c>
      <c r="K37" s="30"/>
      <c r="L37" s="30"/>
    </row>
    <row r="38" spans="1:12" ht="18">
      <c r="A38" s="26" t="s">
        <v>1</v>
      </c>
      <c r="B38" s="43" t="s">
        <v>28</v>
      </c>
      <c r="C38" s="27" t="s">
        <v>1</v>
      </c>
      <c r="D38" s="28"/>
      <c r="E38" s="28"/>
      <c r="F38" s="28">
        <f>SUM(F4,F7:F37)</f>
        <v>0</v>
      </c>
      <c r="G38" s="28"/>
      <c r="H38" s="28">
        <f>SUM(H4,H7:H37)</f>
        <v>0</v>
      </c>
      <c r="I38" s="28"/>
      <c r="J38" s="29">
        <f>SUM(J4,J7:J37)</f>
        <v>0</v>
      </c>
      <c r="K38" s="30"/>
      <c r="L38" s="30"/>
    </row>
    <row r="39" spans="1:12">
      <c r="A39" s="35" t="s">
        <v>1</v>
      </c>
      <c r="B39" s="36" t="s">
        <v>1</v>
      </c>
      <c r="C39" s="36" t="s">
        <v>1</v>
      </c>
      <c r="D39" s="37"/>
      <c r="E39" s="37"/>
      <c r="F39" s="37"/>
      <c r="G39" s="37"/>
      <c r="H39" s="37"/>
      <c r="I39" s="37"/>
      <c r="J39" s="37"/>
      <c r="K39" s="30"/>
      <c r="L39" s="30"/>
    </row>
  </sheetData>
  <phoneticPr fontId="11" type="noConversion"/>
  <pageMargins left="0.70866141732283472" right="0.70866141732283472" top="0.78740157480314965" bottom="0.78740157480314965" header="0.31496062992125984" footer="0.31496062992125984"/>
  <pageSetup paperSize="9" scale="68" fitToWidth="2" fitToHeight="2" orientation="landscape" r:id="rId1"/>
  <headerFooter>
    <oddHeader>&amp;CSpecifikace materiálu</oddHead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</vt:lpstr>
      <vt:lpstr>Elektromontáže-práce a materiál</vt:lpstr>
      <vt:lpstr>'Elektromontáže-práce a materiál'!Názvy_tisku</vt:lpstr>
      <vt:lpstr>'Elektromontáže-práce a materiál'!Oblast_tisku</vt:lpstr>
      <vt:lpstr>Rekapitulace!Oblast_tisku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Martin Linhart</cp:lastModifiedBy>
  <cp:lastPrinted>2022-11-22T09:41:09Z</cp:lastPrinted>
  <dcterms:created xsi:type="dcterms:W3CDTF">2022-04-27T09:19:43Z</dcterms:created>
  <dcterms:modified xsi:type="dcterms:W3CDTF">2025-03-12T12:26:47Z</dcterms:modified>
</cp:coreProperties>
</file>