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Vjezd ke garážím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 101 - Vjezd ke garážím'!$C$92:$K$285</definedName>
    <definedName name="_xlnm.Print_Area" localSheetId="1">'SO 101 - Vjezd ke garážím'!$C$4:$J$39,'SO 101 - Vjezd ke garážím'!$C$45:$J$74,'SO 101 - Vjezd ke garážím'!$C$80:$K$285</definedName>
    <definedName name="_xlnm.Print_Titles" localSheetId="1">'SO 101 - Vjezd ke garážím'!$92:$92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285"/>
  <c r="BH285"/>
  <c r="BG285"/>
  <c r="BF285"/>
  <c r="T285"/>
  <c r="T284"/>
  <c r="R285"/>
  <c r="R284"/>
  <c r="P285"/>
  <c r="P284"/>
  <c r="BI282"/>
  <c r="BH282"/>
  <c r="BG282"/>
  <c r="BF282"/>
  <c r="T282"/>
  <c r="R282"/>
  <c r="P282"/>
  <c r="BI280"/>
  <c r="BH280"/>
  <c r="BG280"/>
  <c r="BF280"/>
  <c r="T280"/>
  <c r="R280"/>
  <c r="P280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69"/>
  <c r="BH269"/>
  <c r="BG269"/>
  <c r="BF269"/>
  <c r="T269"/>
  <c r="R269"/>
  <c r="P269"/>
  <c r="BI267"/>
  <c r="BH267"/>
  <c r="BG267"/>
  <c r="BF267"/>
  <c r="T267"/>
  <c r="R267"/>
  <c r="P267"/>
  <c r="BI263"/>
  <c r="BH263"/>
  <c r="BG263"/>
  <c r="BF263"/>
  <c r="T263"/>
  <c r="T262"/>
  <c r="R263"/>
  <c r="R262"/>
  <c r="P263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1"/>
  <c r="BH241"/>
  <c r="BG241"/>
  <c r="BF241"/>
  <c r="T241"/>
  <c r="R241"/>
  <c r="P241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5"/>
  <c r="BH215"/>
  <c r="BG215"/>
  <c r="BF215"/>
  <c r="T215"/>
  <c r="R215"/>
  <c r="P215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199"/>
  <c r="BH199"/>
  <c r="BG199"/>
  <c r="BF199"/>
  <c r="T199"/>
  <c r="R199"/>
  <c r="P199"/>
  <c r="BI195"/>
  <c r="BH195"/>
  <c r="BG195"/>
  <c r="BF195"/>
  <c r="T195"/>
  <c r="R195"/>
  <c r="P195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0"/>
  <c r="BH130"/>
  <c r="BG130"/>
  <c r="BF130"/>
  <c r="T130"/>
  <c r="R130"/>
  <c r="P130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100"/>
  <c r="BH100"/>
  <c r="BG100"/>
  <c r="BF100"/>
  <c r="T100"/>
  <c r="R100"/>
  <c r="P100"/>
  <c r="BI96"/>
  <c r="BH96"/>
  <c r="BG96"/>
  <c r="BF96"/>
  <c r="T96"/>
  <c r="R96"/>
  <c r="P96"/>
  <c r="J90"/>
  <c r="J89"/>
  <c r="F89"/>
  <c r="F87"/>
  <c r="E85"/>
  <c r="J55"/>
  <c r="J54"/>
  <c r="F54"/>
  <c r="F52"/>
  <c r="E50"/>
  <c r="J18"/>
  <c r="E18"/>
  <c r="F55"/>
  <c r="J17"/>
  <c r="J12"/>
  <c r="J52"/>
  <c r="E7"/>
  <c r="E83"/>
  <c i="1" r="L50"/>
  <c r="AM50"/>
  <c r="AM49"/>
  <c r="L49"/>
  <c r="AM47"/>
  <c r="L47"/>
  <c r="L45"/>
  <c r="L44"/>
  <c i="2" r="J190"/>
  <c r="J166"/>
  <c r="BK234"/>
  <c r="BK120"/>
  <c r="BK139"/>
  <c r="BK269"/>
  <c r="J105"/>
  <c r="BK233"/>
  <c r="J141"/>
  <c r="BK157"/>
  <c r="J222"/>
  <c r="BK182"/>
  <c r="J236"/>
  <c r="J199"/>
  <c r="J267"/>
  <c r="J282"/>
  <c r="BK105"/>
  <c r="J246"/>
  <c r="J273"/>
  <c r="BK237"/>
  <c r="J277"/>
  <c r="J253"/>
  <c r="J122"/>
  <c r="J109"/>
  <c r="BK228"/>
  <c r="BK273"/>
  <c r="BK207"/>
  <c r="BK116"/>
  <c r="BK222"/>
  <c r="BK141"/>
  <c r="BK124"/>
  <c r="J186"/>
  <c r="BK186"/>
  <c r="BK151"/>
  <c r="BK168"/>
  <c r="J182"/>
  <c r="J251"/>
  <c r="BK251"/>
  <c r="J136"/>
  <c r="J280"/>
  <c r="J139"/>
  <c r="J259"/>
  <c r="J285"/>
  <c r="BK155"/>
  <c r="J144"/>
  <c r="BK109"/>
  <c r="BK118"/>
  <c r="BK211"/>
  <c r="J256"/>
  <c r="J120"/>
  <c r="BK96"/>
  <c r="BK195"/>
  <c r="J230"/>
  <c r="BK241"/>
  <c r="BK275"/>
  <c r="J237"/>
  <c r="BK246"/>
  <c i="1" r="AS54"/>
  <c i="2" r="BK199"/>
  <c r="J215"/>
  <c r="J116"/>
  <c r="BK280"/>
  <c r="J113"/>
  <c r="J211"/>
  <c r="BK285"/>
  <c r="J241"/>
  <c r="BK122"/>
  <c r="BK171"/>
  <c r="BK248"/>
  <c r="BK147"/>
  <c r="BK126"/>
  <c r="BK230"/>
  <c r="J225"/>
  <c r="BK203"/>
  <c r="BK253"/>
  <c r="J130"/>
  <c r="BK130"/>
  <c r="BK136"/>
  <c r="BK259"/>
  <c r="J231"/>
  <c r="J263"/>
  <c r="BK267"/>
  <c r="J275"/>
  <c r="J168"/>
  <c r="BK161"/>
  <c r="J126"/>
  <c r="BK282"/>
  <c r="J195"/>
  <c r="BK277"/>
  <c r="J233"/>
  <c r="J248"/>
  <c r="J155"/>
  <c r="J96"/>
  <c r="BK190"/>
  <c r="BK256"/>
  <c r="J203"/>
  <c r="J228"/>
  <c r="J124"/>
  <c r="BK166"/>
  <c r="J161"/>
  <c r="BK231"/>
  <c r="BK100"/>
  <c r="J269"/>
  <c r="J118"/>
  <c r="BK236"/>
  <c r="J151"/>
  <c r="J234"/>
  <c r="BK225"/>
  <c r="J207"/>
  <c r="BK263"/>
  <c r="J157"/>
  <c r="BK113"/>
  <c r="J171"/>
  <c r="BK144"/>
  <c r="BK215"/>
  <c r="J147"/>
  <c r="J100"/>
  <c l="1" r="P170"/>
  <c r="BK165"/>
  <c r="J165"/>
  <c r="J63"/>
  <c r="P165"/>
  <c r="T214"/>
  <c r="R165"/>
  <c r="BK214"/>
  <c r="J214"/>
  <c r="J65"/>
  <c r="BK266"/>
  <c r="J266"/>
  <c r="J69"/>
  <c r="P95"/>
  <c r="R170"/>
  <c r="BK95"/>
  <c r="J95"/>
  <c r="J61"/>
  <c r="BK150"/>
  <c r="J150"/>
  <c r="J62"/>
  <c r="T170"/>
  <c r="P272"/>
  <c r="R95"/>
  <c r="BK245"/>
  <c r="J245"/>
  <c r="J66"/>
  <c r="BK272"/>
  <c r="BK279"/>
  <c r="J279"/>
  <c r="J72"/>
  <c r="P245"/>
  <c r="T266"/>
  <c r="T265"/>
  <c r="R279"/>
  <c r="P214"/>
  <c r="R272"/>
  <c r="R271"/>
  <c r="T95"/>
  <c r="T94"/>
  <c r="T150"/>
  <c r="BK170"/>
  <c r="J170"/>
  <c r="J64"/>
  <c r="T245"/>
  <c r="P266"/>
  <c r="P265"/>
  <c r="T272"/>
  <c r="R150"/>
  <c r="R214"/>
  <c r="T279"/>
  <c r="P150"/>
  <c r="T165"/>
  <c r="R245"/>
  <c r="R266"/>
  <c r="R265"/>
  <c r="P279"/>
  <c r="BK262"/>
  <c r="J262"/>
  <c r="J67"/>
  <c r="BK284"/>
  <c r="J284"/>
  <c r="J73"/>
  <c r="E48"/>
  <c r="F90"/>
  <c r="BE182"/>
  <c r="BE190"/>
  <c r="BE231"/>
  <c r="BE248"/>
  <c r="J87"/>
  <c r="BE96"/>
  <c r="BE116"/>
  <c r="BE124"/>
  <c r="BE136"/>
  <c r="BE199"/>
  <c r="BE233"/>
  <c r="BE236"/>
  <c r="BE109"/>
  <c r="BE120"/>
  <c r="BE157"/>
  <c r="BE168"/>
  <c r="BE211"/>
  <c r="BE222"/>
  <c r="BE230"/>
  <c r="BE237"/>
  <c r="BE251"/>
  <c r="BE273"/>
  <c r="BE203"/>
  <c r="BE215"/>
  <c r="BE225"/>
  <c r="BE259"/>
  <c r="BE277"/>
  <c r="BE126"/>
  <c r="BE147"/>
  <c r="BE161"/>
  <c r="BE234"/>
  <c r="BE282"/>
  <c r="BE105"/>
  <c r="BE118"/>
  <c r="BE275"/>
  <c r="BE130"/>
  <c r="BE139"/>
  <c r="BE186"/>
  <c r="BE246"/>
  <c r="BE280"/>
  <c r="BE144"/>
  <c r="BE151"/>
  <c r="BE155"/>
  <c r="BE263"/>
  <c r="BE267"/>
  <c r="BE285"/>
  <c r="BE113"/>
  <c r="BE141"/>
  <c r="BE171"/>
  <c r="BE195"/>
  <c r="BE207"/>
  <c r="BE228"/>
  <c r="BE241"/>
  <c r="BE253"/>
  <c r="BE100"/>
  <c r="BE122"/>
  <c r="BE166"/>
  <c r="BE256"/>
  <c r="BE269"/>
  <c r="F37"/>
  <c i="1" r="BD55"/>
  <c r="BD54"/>
  <c r="W33"/>
  <c i="2" r="F36"/>
  <c i="1" r="BC55"/>
  <c r="BC54"/>
  <c r="W32"/>
  <c i="2" r="F35"/>
  <c i="1" r="BB55"/>
  <c r="BB54"/>
  <c r="AX54"/>
  <c i="2" r="J34"/>
  <c i="1" r="AW55"/>
  <c i="2" r="F34"/>
  <c i="1" r="BA55"/>
  <c r="BA54"/>
  <c r="AW54"/>
  <c r="AK30"/>
  <c i="2" l="1" r="P94"/>
  <c r="BK271"/>
  <c r="J271"/>
  <c r="J70"/>
  <c r="P271"/>
  <c r="R94"/>
  <c r="R93"/>
  <c r="T271"/>
  <c r="T93"/>
  <c r="BK265"/>
  <c r="J265"/>
  <c r="J68"/>
  <c r="J272"/>
  <c r="J71"/>
  <c r="BK94"/>
  <c r="BK93"/>
  <c r="J93"/>
  <c i="1" r="AY54"/>
  <c i="2" r="F33"/>
  <c i="1" r="AZ55"/>
  <c r="AZ54"/>
  <c r="W29"/>
  <c r="W31"/>
  <c i="2" r="J33"/>
  <c i="1" r="AV55"/>
  <c r="AT55"/>
  <c r="W30"/>
  <c i="2" r="J30"/>
  <c i="1" r="AG55"/>
  <c r="AG54"/>
  <c r="AK26"/>
  <c i="2" l="1" r="P93"/>
  <c i="1" r="AU55"/>
  <c i="2" r="J94"/>
  <c r="J60"/>
  <c r="J59"/>
  <c r="J39"/>
  <c i="1" r="AN55"/>
  <c r="AV54"/>
  <c r="AK29"/>
  <c r="AK35"/>
  <c r="AU54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<sst xmlns="http://schemas.openxmlformats.org/spreadsheetml/2006/main">
  <si>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</si>
  <si>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</si>
  <si>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</si>
  <si>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</si>
  <si>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</si>
  <si>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{bf65c994-2ef1-4f63-8464-66d5fc8f59d4}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</si>
  <si>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</si>
  <si>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</si>
  <si>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</si>
  <si>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</si>
  <si>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</si>
  <si>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</si>
  <si>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</si>
  <si>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</si>
  <si>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25-04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</si>
  <si>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</si>
  <si>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</si>
  <si>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Úprava vjezdu ke garážím v ulici Mostecká na p.p.č 17891, Bílina</t>
  </si>
  <si>
    <t>KSO:</t>
  </si>
  <si>
    <t/>
  </si>
  <si>
    <t>CC-CZ:</t>
  </si>
  <si>
    <t>Místo:</t>
  </si>
  <si>
    <t xml:space="preserve"> </t>
  </si>
  <si>
    <t>Datum:</t>
  </si>
  <si>
    <t>14. 4. 2025</t>
  </si>
  <si>
    <t>Zadavatel:</t>
  </si>
  <si>
    <t>IČ:</t>
  </si>
  <si>
    <t>Město Bílina</t>
  </si>
  <si>
    <t>DIČ:</t>
  </si>
  <si>
    <t>Účastník:</t>
  </si>
  <si>
    <t>Vyplň údaj</t>
  </si>
  <si>
    <t>Projektant:</t>
  </si>
  <si>
    <t>NE2D Projekt s.r.o.</t>
  </si>
  <si>
    <t>True</t>
  </si>
  <si>
    <t>Zpracovatel:</t>
  </si>
  <si>
    <t>Lukáš Novák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</si>
  <si>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</si>
  <si>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</si>
  <si>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</si>
  <si>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</si>
  <si>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</si>
  <si>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</si>
  <si>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</si>
  <si>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</si>
  <si>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</si>
  <si>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</si>
  <si>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</si>
  <si>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</si>
  <si>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</si>
  <si>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</si>
  <si>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</si>
  <si>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</si>
  <si>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</si>
  <si>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</si>
  <si>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</si>
  <si>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</si>
  <si>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</si>
  <si>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</si>
  <si>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</si>
  <si>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</si>
  <si>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</si>
  <si>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</si>
  <si>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</si>
  <si>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</si>
  <si>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</si>
  <si>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</si>
  <si>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</si>
  <si>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</si>
  <si>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</si>
  <si>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</si>
  <si>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</si>
  <si>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</si>
  <si>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</si>
  <si>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</si>
  <si>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</si>
  <si>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</si>
  <si>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</si>
  <si>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</si>
  <si>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Vjezd ke garážím</t>
  </si>
  <si>
    <t>STA</t>
  </si>
  <si>
    <t>1</t>
  </si>
  <si>
    <t>{aa850853-bd94-46bc-ac63-f20fe3309763}</t>
  </si>
  <si>
    <t>2</t>
  </si>
  <si>
    <t>KRYCÍ LIST SOUPISU PRACÍ</t>
  </si>
  <si>
    <t>Objekt:</t>
  </si>
  <si>
    <t>SO 101 - Vjezd ke garážím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</si>
  <si>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</si>
  <si>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</si>
  <si>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</si>
  <si>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</si>
  <si>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</si>
  <si>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</si>
  <si>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</si>
  <si>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</si>
  <si>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</si>
  <si>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</si>
  <si>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</si>
  <si>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</si>
  <si>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</si>
  <si>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</si>
  <si>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</si>
  <si>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</si>
  <si>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</si>
  <si>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</si>
  <si>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</si>
  <si>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</si>
  <si>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</si>
  <si>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</si>
  <si>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</si>
  <si>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</si>
  <si>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</si>
  <si>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</si>
  <si>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</si>
  <si>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</si>
  <si>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</si>
  <si>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</si>
  <si>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</si>
  <si>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</si>
  <si>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</si>
  <si>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</si>
  <si>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</si>
  <si>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</si>
  <si>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</si>
  <si>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</si>
  <si>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</si>
  <si>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</si>
  <si>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</si>
  <si>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1630531977</t>
  </si>
  <si>
    <t>Online PSC</t>
  </si>
  <si>
    <t>https://podminky.urs.cz/item/CS_URS_2025_01/113106123</t>
  </si>
  <si>
    <t>VV</t>
  </si>
  <si>
    <t>Bourádní dlážděného chodníku</t>
  </si>
  <si>
    <t>8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</si>
  <si>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</si>
  <si>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</si>
  <si>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877221341</t>
  </si>
  <si>
    <t>https://podminky.urs.cz/item/CS_URS_2025_01/113107122</t>
  </si>
  <si>
    <t>Součet</t>
  </si>
  <si>
    <t>3</t>
  </si>
  <si>
    <t>113107123</t>
  </si>
  <si>
    <t>Odstranění podkladů nebo krytů ručně s přemístěním hmot na skládku na vzdálenost do 3 m nebo s naložením na dopravní prostředek z kameniva hrubého drceného, o tl. vrstvy přes 200 do 300 mm</t>
  </si>
  <si>
    <t>-1583273280</t>
  </si>
  <si>
    <t>https://podminky.urs.cz/item/CS_URS_2025_01/113107123</t>
  </si>
  <si>
    <t xml:space="preserve">odkop štěrkové konstrukce </t>
  </si>
  <si>
    <t>25</t>
  </si>
  <si>
    <t>113107132</t>
  </si>
  <si>
    <t>Odstranění podkladů nebo krytů ručně s přemístěním hmot na skládku na vzdálenost do 3 m nebo s naložením na dopravní prostředek z betonu prostého, o tl. vrstvy přes 150 do 300 mm</t>
  </si>
  <si>
    <t>741728497</t>
  </si>
  <si>
    <t>https://podminky.urs.cz/item/CS_URS_2025_01/113107132</t>
  </si>
  <si>
    <t>bourání betonu</t>
  </si>
  <si>
    <t>5</t>
  </si>
  <si>
    <t>113201111</t>
  </si>
  <si>
    <t>Vytrhání obrub s vybouráním lože, s přemístěním hmot na skládku na vzdálenost do 3 m nebo s naložením na dopravní prostředek chodníkových ležatých</t>
  </si>
  <si>
    <t>m</t>
  </si>
  <si>
    <t>1960990218</t>
  </si>
  <si>
    <t>https://podminky.urs.cz/item/CS_URS_2025_01/113201111</t>
  </si>
  <si>
    <t>16</t>
  </si>
  <si>
    <t>6</t>
  </si>
  <si>
    <t>121151103</t>
  </si>
  <si>
    <t>Sejmutí ornice strojně při souvislé ploše do 100 m2, tl. vrstvy do 200 mm</t>
  </si>
  <si>
    <t>-1783598239</t>
  </si>
  <si>
    <t>https://podminky.urs.cz/item/CS_URS_2025_01/121151103</t>
  </si>
  <si>
    <t>7</t>
  </si>
  <si>
    <t>122211101</t>
  </si>
  <si>
    <t>Odkopávky a prokopávky ručně zapažené i nezapažené v hornině třídy těžitelnosti I skupiny 3</t>
  </si>
  <si>
    <t>m3</t>
  </si>
  <si>
    <t>-239212479</t>
  </si>
  <si>
    <t>https://podminky.urs.cz/item/CS_URS_2025_01/122211101</t>
  </si>
  <si>
    <t>122251101</t>
  </si>
  <si>
    <t>Odkopávky a prokopávky nezapažené strojně v hornině třídy těžitelnosti I skupiny 3 do 20 m3</t>
  </si>
  <si>
    <t>1381132707</t>
  </si>
  <si>
    <t>https://podminky.urs.cz/item/CS_URS_2025_01/122251101</t>
  </si>
  <si>
    <t>9</t>
  </si>
  <si>
    <t>122311101</t>
  </si>
  <si>
    <t>Odkopávky a prokopávky ručně zapažené i nezapažené v hornině třídy těžitelnosti II skupiny 4</t>
  </si>
  <si>
    <t>-86443745</t>
  </si>
  <si>
    <t>https://podminky.urs.cz/item/CS_URS_2025_01/122311101</t>
  </si>
  <si>
    <t>10</t>
  </si>
  <si>
    <t>122351101</t>
  </si>
  <si>
    <t>Odkopávky a prokopávky nezapažené strojně v hornině třídy těžitelnosti II skupiny 4 do 20 m3</t>
  </si>
  <si>
    <t>-1613067758</t>
  </si>
  <si>
    <t>https://podminky.urs.cz/item/CS_URS_2025_01/122351101</t>
  </si>
  <si>
    <t>11</t>
  </si>
  <si>
    <t>132212131</t>
  </si>
  <si>
    <t>Hloubení nezapažených rýh šířky do 800 mm ručně s urovnáním dna do předepsaného profilu a spádu v hornině třídy těžitelnosti I skupiny 3 soudržných</t>
  </si>
  <si>
    <t>2908790</t>
  </si>
  <si>
    <t>https://podminky.urs.cz/item/CS_URS_2025_01/132212131</t>
  </si>
  <si>
    <t>palisády</t>
  </si>
  <si>
    <t>10,5*0,5*0,3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</si>
  <si>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</si>
  <si>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</si>
  <si>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1064847631</t>
  </si>
  <si>
    <t>https://podminky.urs.cz/item/CS_URS_2025_01/162751137</t>
  </si>
  <si>
    <t>12*0,2</t>
  </si>
  <si>
    <t>4+4+4+4</t>
  </si>
  <si>
    <t>1,575</t>
  </si>
  <si>
    <t>13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</si>
  <si>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</si>
  <si>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</si>
  <si>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-2061202179</t>
  </si>
  <si>
    <t>https://podminky.urs.cz/item/CS_URS_2025_01/162751139</t>
  </si>
  <si>
    <t>19,975*15</t>
  </si>
  <si>
    <t>14</t>
  </si>
  <si>
    <t>167111102</t>
  </si>
  <si>
    <t>Nakládání, skládání a překládání neulehlého výkopku nebo sypaniny ručně nakládání, z hornin třídy těžitelnosti II, skupiny 4 a 5</t>
  </si>
  <si>
    <t>1838670690</t>
  </si>
  <si>
    <t>https://podminky.urs.cz/item/CS_URS_2025_01/167111102</t>
  </si>
  <si>
    <t>15</t>
  </si>
  <si>
    <t>171201231</t>
  </si>
  <si>
    <t>Poplatek za uložení stavebního odpadu na recyklační skládce (skládkovné) zeminy a kamení zatříděného do Katalogu odpadů pod kódem 17 05 04</t>
  </si>
  <si>
    <t>t</t>
  </si>
  <si>
    <t>-877394726</t>
  </si>
  <si>
    <t>https://podminky.urs.cz/item/CS_URS_2025_01/171201231</t>
  </si>
  <si>
    <t>19,975*1,8</t>
  </si>
  <si>
    <t>171251201</t>
  </si>
  <si>
    <t>Uložení sypaniny na skládky nebo meziskládky bez hutnění s upravením uložené sypaniny do předepsaného tvaru</t>
  </si>
  <si>
    <t>-1180954197</t>
  </si>
  <si>
    <t>https://podminky.urs.cz/item/CS_URS_2025_01/171251201</t>
  </si>
  <si>
    <t>19,975</t>
  </si>
  <si>
    <t>17</t>
  </si>
  <si>
    <t>181152302</t>
  </si>
  <si>
    <t>Úprava pláně na stavbách silnic a dálnic strojně v zářezech mimo skalních se zhutněním</t>
  </si>
  <si>
    <t>1910075917</t>
  </si>
  <si>
    <t>https://podminky.urs.cz/item/CS_URS_2025_01/181152302</t>
  </si>
  <si>
    <t>8+8</t>
  </si>
  <si>
    <t>Zakládání</t>
  </si>
  <si>
    <t>18</t>
  </si>
  <si>
    <t>211971110</t>
  </si>
  <si>
    <t>Zřízení opláštění výplně z geotextilie odvodňovacích žeber nebo trativodů v rýze nebo zářezu se stěnami šikmými o sklonu do 1:2</t>
  </si>
  <si>
    <t>1677602626</t>
  </si>
  <si>
    <t>https://podminky.urs.cz/item/CS_URS_2025_01/211971110</t>
  </si>
  <si>
    <t>drenážní trubka DN 150</t>
  </si>
  <si>
    <t>9*1,5</t>
  </si>
  <si>
    <t>19</t>
  </si>
  <si>
    <t>M</t>
  </si>
  <si>
    <t>69311081</t>
  </si>
  <si>
    <t>geotextilie netkaná separační, ochranná, filtrační, drenážní PES 300g/m2</t>
  </si>
  <si>
    <t>-968448320</t>
  </si>
  <si>
    <t>13,5*1,1845 'Přepočtené koeficientem množství</t>
  </si>
  <si>
    <t>20</t>
  </si>
  <si>
    <t>212752412</t>
  </si>
  <si>
    <t>Trativody z drenážních trubek pro liniové stavby a komunikace se zřízením štěrkového lože pod trubky a s jejich obsypem v otevřeném výkopu trubka korugovaná sendvičová PE-HD SN 8 perforace 220° DN 150</t>
  </si>
  <si>
    <t>1454711059</t>
  </si>
  <si>
    <t>https://podminky.urs.cz/item/CS_URS_2025_01/212752412</t>
  </si>
  <si>
    <t>274313711</t>
  </si>
  <si>
    <t>Základy z betonu prostého pasy betonu kamenem neprokládaného tř. C 20/25</t>
  </si>
  <si>
    <t>-1188625157</t>
  </si>
  <si>
    <t>https://podminky.urs.cz/item/CS_URS_2025_01/274313711</t>
  </si>
  <si>
    <t>Svislé a kompletní konstrukce</t>
  </si>
  <si>
    <t>22</t>
  </si>
  <si>
    <t>339921132</t>
  </si>
  <si>
    <t>Osazování palisád betonových v řadě se zabetonováním výšky palisády přes 500 do 1000 mm</t>
  </si>
  <si>
    <t>-1225011989</t>
  </si>
  <si>
    <t>https://podminky.urs.cz/item/CS_URS_2025_01/339921132</t>
  </si>
  <si>
    <t>23</t>
  </si>
  <si>
    <t>59228414</t>
  </si>
  <si>
    <t>palisáda tyčová kruhová betonová 175x200mm v 1000mm přírodní</t>
  </si>
  <si>
    <t>kus</t>
  </si>
  <si>
    <t>-192705955</t>
  </si>
  <si>
    <t>10,5*5,715 'Přepočtené koeficientem množství</t>
  </si>
  <si>
    <t>Komunikace pozemní</t>
  </si>
  <si>
    <t>24</t>
  </si>
  <si>
    <t>564851011</t>
  </si>
  <si>
    <t>Podklad ze štěrkodrti ŠD s rozprostřením a zhutněním plochy jednotlivě do 100 m2, po zhutnění tl. 150 mm</t>
  </si>
  <si>
    <t>-1920789317</t>
  </si>
  <si>
    <t>https://podminky.urs.cz/item/CS_URS_2025_01/564851011</t>
  </si>
  <si>
    <t>Asfaltová komunikace tl. 400mm</t>
  </si>
  <si>
    <t>Štěrkodrť ŠDa 0/32</t>
  </si>
  <si>
    <t>Štěrkodrť ŠDb 0/63</t>
  </si>
  <si>
    <t>Dlážděný chodník tl. 240mm</t>
  </si>
  <si>
    <t>Štěrkodrť ŠDb 0/32</t>
  </si>
  <si>
    <t>565146101</t>
  </si>
  <si>
    <t>Asfaltový beton vrstva podkladní ACP 22 (obalované kamenivo hrubozrnné - OKH) s rozprostřením a zhutněním v pruhu šířky do 1,5 m, po zhutnění tl. 60 mm</t>
  </si>
  <si>
    <t>2110901309</t>
  </si>
  <si>
    <t>https://podminky.urs.cz/item/CS_URS_2025_01/565146101</t>
  </si>
  <si>
    <t>26</t>
  </si>
  <si>
    <t>571908111X</t>
  </si>
  <si>
    <t>Kryt vymývaným dekoračním kamenivem (kačírkem) tl. 100 mm</t>
  </si>
  <si>
    <t>2052923570</t>
  </si>
  <si>
    <t>Kačírek</t>
  </si>
  <si>
    <t>kamenivo fr 0-16</t>
  </si>
  <si>
    <t>27</t>
  </si>
  <si>
    <t>571908112</t>
  </si>
  <si>
    <t>Kryt vymývaným dekoračním kamenivem (kačírkem) tl. 300 mm</t>
  </si>
  <si>
    <t>1541962171</t>
  </si>
  <si>
    <t>https://podminky.urs.cz/item/CS_URS_2025_01/571908112</t>
  </si>
  <si>
    <t>kamenivo fr 16-32</t>
  </si>
  <si>
    <t>28</t>
  </si>
  <si>
    <t>573111112</t>
  </si>
  <si>
    <t>Postřik infiltrační PI z asfaltu silničního s posypem kamenivem, v množství 1,00 kg/m2</t>
  </si>
  <si>
    <t>-1888579031</t>
  </si>
  <si>
    <t>https://podminky.urs.cz/item/CS_URS_2025_01/573111112</t>
  </si>
  <si>
    <t>29</t>
  </si>
  <si>
    <t>573231107</t>
  </si>
  <si>
    <t>Postřik spojovací PS bez posypu kamenivem ze silniční emulze, v množství 0,40 kg/m2</t>
  </si>
  <si>
    <t>964415797</t>
  </si>
  <si>
    <t>https://podminky.urs.cz/item/CS_URS_2025_01/573231107</t>
  </si>
  <si>
    <t>30</t>
  </si>
  <si>
    <t>577134031</t>
  </si>
  <si>
    <t>Asfaltový beton vrstva obrusná ACO 11 (ABS) s rozprostřením a se zhutněním z modifikovaného asfaltu v pruhu šířky do 1,5 m, po zhutnění tl. 40 mm</t>
  </si>
  <si>
    <t>860209705</t>
  </si>
  <si>
    <t>https://podminky.urs.cz/item/CS_URS_2025_01/577134031</t>
  </si>
  <si>
    <t>31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</si>
  <si>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</si>
  <si>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</si>
  <si>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1040592990</t>
  </si>
  <si>
    <t>https://podminky.urs.cz/item/CS_URS_2025_01/596211110</t>
  </si>
  <si>
    <t>32</t>
  </si>
  <si>
    <t>59245018</t>
  </si>
  <si>
    <t>dlažba skladebná betonová 200x100mm tl 60mm přírodní</t>
  </si>
  <si>
    <t>807809577</t>
  </si>
  <si>
    <t>8*1,03 'Přepočtené koeficientem množství</t>
  </si>
  <si>
    <t>Ostatní konstrukce a práce, bourání</t>
  </si>
  <si>
    <t>33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</si>
  <si>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</si>
  <si>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</si>
  <si>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730079080</t>
  </si>
  <si>
    <t>https://podminky.urs.cz/item/CS_URS_2025_01/916131213</t>
  </si>
  <si>
    <t>BO 15/25</t>
  </si>
  <si>
    <t>Bo 10/25</t>
  </si>
  <si>
    <t>34</t>
  </si>
  <si>
    <t>59217031</t>
  </si>
  <si>
    <t>obrubník silniční betonový 1000x150x250mm</t>
  </si>
  <si>
    <t>-222236041</t>
  </si>
  <si>
    <t>17*1,04 'Přepočtené koeficientem množství</t>
  </si>
  <si>
    <t>35</t>
  </si>
  <si>
    <t>59217072</t>
  </si>
  <si>
    <t>obrubník silniční betonový 1000x100x250mm</t>
  </si>
  <si>
    <t>1915324207</t>
  </si>
  <si>
    <t>5*1,02 'Přepočtené koeficientem množství</t>
  </si>
  <si>
    <t>36</t>
  </si>
  <si>
    <t>935114212</t>
  </si>
  <si>
    <t>Osazení štěrbinového odvodňovacího betonového žlabu rozměru 220x260 mm (mikroštěrbinového) se spádem dna 0,5 %</t>
  </si>
  <si>
    <t>-1932962816</t>
  </si>
  <si>
    <t>https://podminky.urs.cz/item/CS_URS_2025_01/935114212</t>
  </si>
  <si>
    <t>37</t>
  </si>
  <si>
    <t>59221013</t>
  </si>
  <si>
    <t>trouba mikroštěrbinová s přerušovanou štěrbinou betonová spád dna 0,5% 220x260mm</t>
  </si>
  <si>
    <t>-293926778</t>
  </si>
  <si>
    <t>38</t>
  </si>
  <si>
    <t>935114214</t>
  </si>
  <si>
    <t>Osazení štěrbinového odvodňovacího betonového žlabu rozměru 220x260 mm (mikroštěrbinového) čisticího kusu</t>
  </si>
  <si>
    <t>-681600422</t>
  </si>
  <si>
    <t>https://podminky.urs.cz/item/CS_URS_2025_01/935114214</t>
  </si>
  <si>
    <t>39</t>
  </si>
  <si>
    <t>59221638</t>
  </si>
  <si>
    <t>čisticí kus pro mikroštěrbinovou troubu 220x260x1000mm</t>
  </si>
  <si>
    <t>-625920515</t>
  </si>
  <si>
    <t>40</t>
  </si>
  <si>
    <t>935114215</t>
  </si>
  <si>
    <t>Osazení štěrbinového odvodňovacího betonového žlabu rozměru 220x260 mm (mikroštěrbinového) vpusťového kompletu</t>
  </si>
  <si>
    <t>-1049736881</t>
  </si>
  <si>
    <t>https://podminky.urs.cz/item/CS_URS_2025_01/935114215</t>
  </si>
  <si>
    <t>41</t>
  </si>
  <si>
    <t>59221636</t>
  </si>
  <si>
    <t>vpusťový komplet pro mikroštěrbinovou troubu 220x260x1000mm</t>
  </si>
  <si>
    <t>747594163</t>
  </si>
  <si>
    <t>42</t>
  </si>
  <si>
    <t>961044111</t>
  </si>
  <si>
    <t>Bourání základů z betonu prostého</t>
  </si>
  <si>
    <t>1641336020</t>
  </si>
  <si>
    <t>https://podminky.urs.cz/item/CS_URS_2025_01/961044111</t>
  </si>
  <si>
    <t>bourání opěrné zídky (výška 0,5m)</t>
  </si>
  <si>
    <t>7*0,3*0,5</t>
  </si>
  <si>
    <t>43</t>
  </si>
  <si>
    <t>962033121</t>
  </si>
  <si>
    <t>Bourání zdiva nadzákladového z tvárnic ztraceného bednění včetně výztuže a výplně z betonu, třídy C8/10, C12/15, C16/20, C20/25, objemu přes 1 m3</t>
  </si>
  <si>
    <t>-357361874</t>
  </si>
  <si>
    <t>https://podminky.urs.cz/item/CS_URS_2025_01/962033121</t>
  </si>
  <si>
    <t>7*0,5*0,3</t>
  </si>
  <si>
    <t>997</t>
  </si>
  <si>
    <t>Přesun sutě</t>
  </si>
  <si>
    <t>44</t>
  </si>
  <si>
    <t>997221571</t>
  </si>
  <si>
    <t>Vodorovná doprava vybouraných hmot bez naložení, ale se složením a s hrubým urovnáním na vzdálenost do 1 km</t>
  </si>
  <si>
    <t>-1587981375</t>
  </si>
  <si>
    <t>https://podminky.urs.cz/item/CS_URS_2025_01/997221571</t>
  </si>
  <si>
    <t>45</t>
  </si>
  <si>
    <t>997221579</t>
  </si>
  <si>
    <t>Vodorovná doprava vybouraných hmot bez naložení, ale se složením a s hrubým urovnáním na vzdálenost Příplatek k ceně za každý další započatý 1 km přes 1 km</t>
  </si>
  <si>
    <t>-20573985</t>
  </si>
  <si>
    <t>https://podminky.urs.cz/item/CS_URS_2025_01/997221579</t>
  </si>
  <si>
    <t>24,273*24</t>
  </si>
  <si>
    <t>46</t>
  </si>
  <si>
    <t>997221612</t>
  </si>
  <si>
    <t>Nakládání na dopravní prostředky pro vodorovnou dopravu vybouraných hmot</t>
  </si>
  <si>
    <t>-309426605</t>
  </si>
  <si>
    <t>https://podminky.urs.cz/item/CS_URS_2025_01/997221612</t>
  </si>
  <si>
    <t>47</t>
  </si>
  <si>
    <t>997221861</t>
  </si>
  <si>
    <t>Poplatek za uložení stavebního odpadu na recyklační skládce (skládkovné) z prostého betonu zatříděného do Katalogu odpadů pod kódem 17 01 01</t>
  </si>
  <si>
    <t>-1827024582</t>
  </si>
  <si>
    <t>https://podminky.urs.cz/item/CS_URS_2025_01/997221861</t>
  </si>
  <si>
    <t>2,08+3,68+0,625+2,1</t>
  </si>
  <si>
    <t>48</t>
  </si>
  <si>
    <t>997221862</t>
  </si>
  <si>
    <t>Poplatek za uložení stavebního odpadu na recyklační skládce (skládkovné) z armovaného betonu zatříděného do Katalogu odpadů pod kódem 17 01 01</t>
  </si>
  <si>
    <t>1478789073</t>
  </si>
  <si>
    <t>https://podminky.urs.cz/item/CS_URS_2025_01/997221862</t>
  </si>
  <si>
    <t>2,468</t>
  </si>
  <si>
    <t>49</t>
  </si>
  <si>
    <t>997221873</t>
  </si>
  <si>
    <t>-307464511</t>
  </si>
  <si>
    <t>https://podminky.urs.cz/item/CS_URS_2025_01/997221873</t>
  </si>
  <si>
    <t>2,32+11</t>
  </si>
  <si>
    <t>998</t>
  </si>
  <si>
    <t>Přesun hmot</t>
  </si>
  <si>
    <t>50</t>
  </si>
  <si>
    <t>998223011</t>
  </si>
  <si>
    <t>Přesun hmot pro pozemní komunikace s krytem dlážděným dopravní vzdálenost do 200 m jakékoliv délky objektu</t>
  </si>
  <si>
    <t>1846019124</t>
  </si>
  <si>
    <t>https://podminky.urs.cz/item/CS_URS_2025_01/998223011</t>
  </si>
  <si>
    <t>PSV</t>
  </si>
  <si>
    <t>Práce a dodávky PSV</t>
  </si>
  <si>
    <t>711</t>
  </si>
  <si>
    <t>Izolace proti vodě, vlhkosti a plynům</t>
  </si>
  <si>
    <t>51</t>
  </si>
  <si>
    <t>711161274</t>
  </si>
  <si>
    <t>Provedení izolace proti zemní vlhkosti nopovou fólií na ploše svislé S výška nopu do 20 mm</t>
  </si>
  <si>
    <t>-1729746667</t>
  </si>
  <si>
    <t>https://podminky.urs.cz/item/CS_URS_2025_01/711161274</t>
  </si>
  <si>
    <t>52</t>
  </si>
  <si>
    <t>28323005</t>
  </si>
  <si>
    <t>fólie profilovaná (nopová) drenážní HDPE s výškou nopů 8mm</t>
  </si>
  <si>
    <t>552506780</t>
  </si>
  <si>
    <t>2*1,221 'Přepočtené koeficientem množství</t>
  </si>
  <si>
    <t>VRN</t>
  </si>
  <si>
    <t>Vedlejší rozpočtové náklady</t>
  </si>
  <si>
    <t>VRN1</t>
  </si>
  <si>
    <t>Průzkumné, geodetické a projektové práce</t>
  </si>
  <si>
    <t>53</t>
  </si>
  <si>
    <t>012103000</t>
  </si>
  <si>
    <t>Geodetické práce před výstavbou</t>
  </si>
  <si>
    <t>nh</t>
  </si>
  <si>
    <t>1024</t>
  </si>
  <si>
    <t>-1775870214</t>
  </si>
  <si>
    <t>P</t>
  </si>
  <si>
    <t>Poznámka k položce:_x000d_
10"HZS4221 geodet</t>
  </si>
  <si>
    <t>54</t>
  </si>
  <si>
    <t>012203000</t>
  </si>
  <si>
    <t>Geodetické práce při provádění stavby</t>
  </si>
  <si>
    <t>-758527478</t>
  </si>
  <si>
    <t>55</t>
  </si>
  <si>
    <t>013254000</t>
  </si>
  <si>
    <t>Dokumentace skutečného provedení stavby - 3x paré</t>
  </si>
  <si>
    <t>-445029207</t>
  </si>
  <si>
    <t>Poznámka k položce:_x000d_
15"HZS4232 technik odborný</t>
  </si>
  <si>
    <t>VRN3</t>
  </si>
  <si>
    <t>Zařízení staveniště</t>
  </si>
  <si>
    <t>56</t>
  </si>
  <si>
    <t>030001000</t>
  </si>
  <si>
    <t>kpl</t>
  </si>
  <si>
    <t>-1465268720</t>
  </si>
  <si>
    <t xml:space="preserve">Poznámka k položce:_x000d_
1"zařízení staveniště - ocenit zejména:_x000d_
- Náklady na stavební buňky_x000d_
- Skládky na staveništi, osvětlení_x000d_
- Náklady na provoz a údržbu vybavení staveniště, energie_x000d_
- Oplocení, informační tabule_x000d_
- Rozebrání, bourání a odvoz zařízení staveniště_x000d_
- Úprava terénu po zrušení zařízení staveniště_x000d_
</t>
  </si>
  <si>
    <t>57</t>
  </si>
  <si>
    <t>034303000</t>
  </si>
  <si>
    <t>Dopravní značení na staveništi</t>
  </si>
  <si>
    <t>-1049122154</t>
  </si>
  <si>
    <t xml:space="preserve">Poznámka k položce:_x000d_
přechodné DZ - ocenit zejména:_x000d_
přechodné DZ - pronájem, montáž a demontáž značek_x000d_
</t>
  </si>
  <si>
    <t>VRN4</t>
  </si>
  <si>
    <t>Inženýrská činnost</t>
  </si>
  <si>
    <t>58</t>
  </si>
  <si>
    <t>043134000</t>
  </si>
  <si>
    <t>Zkoušky zatěžovací</t>
  </si>
  <si>
    <t>350815282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</si>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</sst>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7122" TargetMode="External" /><Relationship Id="rId3" Type="http://schemas.openxmlformats.org/officeDocument/2006/relationships/hyperlink" Target="https://podminky.urs.cz/item/CS_URS_2025_01/113107123" TargetMode="External" /><Relationship Id="rId4" Type="http://schemas.openxmlformats.org/officeDocument/2006/relationships/hyperlink" Target="https://podminky.urs.cz/item/CS_URS_2025_01/113107132" TargetMode="External" /><Relationship Id="rId5" Type="http://schemas.openxmlformats.org/officeDocument/2006/relationships/hyperlink" Target="https://podminky.urs.cz/item/CS_URS_2025_01/113201111" TargetMode="External" /><Relationship Id="rId6" Type="http://schemas.openxmlformats.org/officeDocument/2006/relationships/hyperlink" Target="https://podminky.urs.cz/item/CS_URS_2025_01/121151103" TargetMode="External" /><Relationship Id="rId7" Type="http://schemas.openxmlformats.org/officeDocument/2006/relationships/hyperlink" Target="https://podminky.urs.cz/item/CS_URS_2025_01/122211101" TargetMode="External" /><Relationship Id="rId8" Type="http://schemas.openxmlformats.org/officeDocument/2006/relationships/hyperlink" Target="https://podminky.urs.cz/item/CS_URS_2025_01/122251101" TargetMode="External" /><Relationship Id="rId9" Type="http://schemas.openxmlformats.org/officeDocument/2006/relationships/hyperlink" Target="https://podminky.urs.cz/item/CS_URS_2025_01/122311101" TargetMode="External" /><Relationship Id="rId10" Type="http://schemas.openxmlformats.org/officeDocument/2006/relationships/hyperlink" Target="https://podminky.urs.cz/item/CS_URS_2025_01/122351101" TargetMode="External" /><Relationship Id="rId11" Type="http://schemas.openxmlformats.org/officeDocument/2006/relationships/hyperlink" Target="https://podminky.urs.cz/item/CS_URS_2025_01/132212131" TargetMode="External" /><Relationship Id="rId12" Type="http://schemas.openxmlformats.org/officeDocument/2006/relationships/hyperlink" Target="https://podminky.urs.cz/item/CS_URS_2025_01/162751137" TargetMode="External" /><Relationship Id="rId13" Type="http://schemas.openxmlformats.org/officeDocument/2006/relationships/hyperlink" Target="https://podminky.urs.cz/item/CS_URS_2025_01/162751139" TargetMode="External" /><Relationship Id="rId14" Type="http://schemas.openxmlformats.org/officeDocument/2006/relationships/hyperlink" Target="https://podminky.urs.cz/item/CS_URS_2025_01/167111102" TargetMode="External" /><Relationship Id="rId15" Type="http://schemas.openxmlformats.org/officeDocument/2006/relationships/hyperlink" Target="https://podminky.urs.cz/item/CS_URS_2025_01/171201231" TargetMode="External" /><Relationship Id="rId16" Type="http://schemas.openxmlformats.org/officeDocument/2006/relationships/hyperlink" Target="https://podminky.urs.cz/item/CS_URS_2025_01/171251201" TargetMode="External" /><Relationship Id="rId17" Type="http://schemas.openxmlformats.org/officeDocument/2006/relationships/hyperlink" Target="https://podminky.urs.cz/item/CS_URS_2025_01/181152302" TargetMode="External" /><Relationship Id="rId18" Type="http://schemas.openxmlformats.org/officeDocument/2006/relationships/hyperlink" Target="https://podminky.urs.cz/item/CS_URS_2025_01/211971110" TargetMode="External" /><Relationship Id="rId19" Type="http://schemas.openxmlformats.org/officeDocument/2006/relationships/hyperlink" Target="https://podminky.urs.cz/item/CS_URS_2025_01/212752412" TargetMode="External" /><Relationship Id="rId20" Type="http://schemas.openxmlformats.org/officeDocument/2006/relationships/hyperlink" Target="https://podminky.urs.cz/item/CS_URS_2025_01/274313711" TargetMode="External" /><Relationship Id="rId21" Type="http://schemas.openxmlformats.org/officeDocument/2006/relationships/hyperlink" Target="https://podminky.urs.cz/item/CS_URS_2025_01/339921132" TargetMode="External" /><Relationship Id="rId22" Type="http://schemas.openxmlformats.org/officeDocument/2006/relationships/hyperlink" Target="https://podminky.urs.cz/item/CS_URS_2025_01/564851011" TargetMode="External" /><Relationship Id="rId23" Type="http://schemas.openxmlformats.org/officeDocument/2006/relationships/hyperlink" Target="https://podminky.urs.cz/item/CS_URS_2025_01/565146101" TargetMode="External" /><Relationship Id="rId24" Type="http://schemas.openxmlformats.org/officeDocument/2006/relationships/hyperlink" Target="https://podminky.urs.cz/item/CS_URS_2025_01/571908112" TargetMode="External" /><Relationship Id="rId25" Type="http://schemas.openxmlformats.org/officeDocument/2006/relationships/hyperlink" Target="https://podminky.urs.cz/item/CS_URS_2025_01/573111112" TargetMode="External" /><Relationship Id="rId26" Type="http://schemas.openxmlformats.org/officeDocument/2006/relationships/hyperlink" Target="https://podminky.urs.cz/item/CS_URS_2025_01/573231107" TargetMode="External" /><Relationship Id="rId27" Type="http://schemas.openxmlformats.org/officeDocument/2006/relationships/hyperlink" Target="https://podminky.urs.cz/item/CS_URS_2025_01/577134031" TargetMode="External" /><Relationship Id="rId28" Type="http://schemas.openxmlformats.org/officeDocument/2006/relationships/hyperlink" Target="https://podminky.urs.cz/item/CS_URS_2025_01/596211110" TargetMode="External" /><Relationship Id="rId29" Type="http://schemas.openxmlformats.org/officeDocument/2006/relationships/hyperlink" Target="https://podminky.urs.cz/item/CS_URS_2025_01/916131213" TargetMode="External" /><Relationship Id="rId30" Type="http://schemas.openxmlformats.org/officeDocument/2006/relationships/hyperlink" Target="https://podminky.urs.cz/item/CS_URS_2025_01/935114212" TargetMode="External" /><Relationship Id="rId31" Type="http://schemas.openxmlformats.org/officeDocument/2006/relationships/hyperlink" Target="https://podminky.urs.cz/item/CS_URS_2025_01/935114214" TargetMode="External" /><Relationship Id="rId32" Type="http://schemas.openxmlformats.org/officeDocument/2006/relationships/hyperlink" Target="https://podminky.urs.cz/item/CS_URS_2025_01/935114215" TargetMode="External" /><Relationship Id="rId33" Type="http://schemas.openxmlformats.org/officeDocument/2006/relationships/hyperlink" Target="https://podminky.urs.cz/item/CS_URS_2025_01/961044111" TargetMode="External" /><Relationship Id="rId34" Type="http://schemas.openxmlformats.org/officeDocument/2006/relationships/hyperlink" Target="https://podminky.urs.cz/item/CS_URS_2025_01/962033121" TargetMode="External" /><Relationship Id="rId35" Type="http://schemas.openxmlformats.org/officeDocument/2006/relationships/hyperlink" Target="https://podminky.urs.cz/item/CS_URS_2025_01/997221571" TargetMode="External" /><Relationship Id="rId36" Type="http://schemas.openxmlformats.org/officeDocument/2006/relationships/hyperlink" Target="https://podminky.urs.cz/item/CS_URS_2025_01/997221579" TargetMode="External" /><Relationship Id="rId37" Type="http://schemas.openxmlformats.org/officeDocument/2006/relationships/hyperlink" Target="https://podminky.urs.cz/item/CS_URS_2025_01/997221612" TargetMode="External" /><Relationship Id="rId38" Type="http://schemas.openxmlformats.org/officeDocument/2006/relationships/hyperlink" Target="https://podminky.urs.cz/item/CS_URS_2025_01/997221861" TargetMode="External" /><Relationship Id="rId39" Type="http://schemas.openxmlformats.org/officeDocument/2006/relationships/hyperlink" Target="https://podminky.urs.cz/item/CS_URS_2025_01/997221862" TargetMode="External" /><Relationship Id="rId40" Type="http://schemas.openxmlformats.org/officeDocument/2006/relationships/hyperlink" Target="https://podminky.urs.cz/item/CS_URS_2025_01/997221873" TargetMode="External" /><Relationship Id="rId41" Type="http://schemas.openxmlformats.org/officeDocument/2006/relationships/hyperlink" Target="https://podminky.urs.cz/item/CS_URS_2025_01/998223011" TargetMode="External" /><Relationship Id="rId42" Type="http://schemas.openxmlformats.org/officeDocument/2006/relationships/hyperlink" Target="https://podminky.urs.cz/item/CS_URS_2025_01/711161274" TargetMode="External" /><Relationship Id="rId4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25-04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Úprava vjezdu ke garážím v ulici Mostecká na p.p.č 17891, Bílina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14. 4. 2025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Bílina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NE2D Projekt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Lukáš Novák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101 - Vjezd ke garážím'!J30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101 - Vjezd ke garážím'!P93</f>
        <v>0</v>
      </c>
      <c r="AV55" s="122">
        <f>'SO 101 - Vjezd ke garážím'!J33</f>
        <v>0</v>
      </c>
      <c r="AW55" s="122">
        <f>'SO 101 - Vjezd ke garážím'!J34</f>
        <v>0</v>
      </c>
      <c r="AX55" s="122">
        <f>'SO 101 - Vjezd ke garážím'!J35</f>
        <v>0</v>
      </c>
      <c r="AY55" s="122">
        <f>'SO 101 - Vjezd ke garážím'!J36</f>
        <v>0</v>
      </c>
      <c r="AZ55" s="122">
        <f>'SO 101 - Vjezd ke garážím'!F33</f>
        <v>0</v>
      </c>
      <c r="BA55" s="122">
        <f>'SO 101 - Vjezd ke garážím'!F34</f>
        <v>0</v>
      </c>
      <c r="BB55" s="122">
        <f>'SO 101 - Vjezd ke garážím'!F35</f>
        <v>0</v>
      </c>
      <c r="BC55" s="122">
        <f>'SO 101 - Vjezd ke garážím'!F36</f>
        <v>0</v>
      </c>
      <c r="BD55" s="124">
        <f>'SO 101 - Vjezd ke garážím'!F37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S+N5Z5hdAnxd5066GqLkZxtluUEKrKT+zyiFwh3yj/DnFQMRHn3vldp0p++F76lQNoqRG3cU4HdNMSi4/Qe5OA==" hashValue="niifhGPscjwxND8it9uLBTcEhykXxBAbFWbi5OAzN5NvOufLAgs4T4gwrwgQqEBNt096t7REqvaZD/1xeJS3z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 101 - Vjezd ke garážím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82</v>
      </c>
    </row>
    <row r="4" s="1" customFormat="1" ht="24.96" customHeight="1">
      <c r="B4" s="22"/>
      <c r="D4" s="128" t="s">
        <v>83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Úprava vjezdu ke garážím v ulici Mostecká na p.p.č 17891, Bílina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84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85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14. 4. 2025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19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27</v>
      </c>
      <c r="F15" s="40"/>
      <c r="G15" s="40"/>
      <c r="H15" s="40"/>
      <c r="I15" s="130" t="s">
        <v>28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29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28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31</v>
      </c>
      <c r="E20" s="40"/>
      <c r="F20" s="40"/>
      <c r="G20" s="40"/>
      <c r="H20" s="40"/>
      <c r="I20" s="130" t="s">
        <v>26</v>
      </c>
      <c r="J20" s="134" t="s">
        <v>19</v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">
        <v>32</v>
      </c>
      <c r="F21" s="40"/>
      <c r="G21" s="40"/>
      <c r="H21" s="40"/>
      <c r="I21" s="130" t="s">
        <v>28</v>
      </c>
      <c r="J21" s="134" t="s">
        <v>19</v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34</v>
      </c>
      <c r="E23" s="40"/>
      <c r="F23" s="40"/>
      <c r="G23" s="40"/>
      <c r="H23" s="40"/>
      <c r="I23" s="130" t="s">
        <v>26</v>
      </c>
      <c r="J23" s="134" t="s">
        <v>19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35</v>
      </c>
      <c r="F24" s="40"/>
      <c r="G24" s="40"/>
      <c r="H24" s="40"/>
      <c r="I24" s="130" t="s">
        <v>28</v>
      </c>
      <c r="J24" s="134" t="s">
        <v>19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36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36"/>
      <c r="B27" s="137"/>
      <c r="C27" s="136"/>
      <c r="D27" s="136"/>
      <c r="E27" s="138" t="s">
        <v>37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38</v>
      </c>
      <c r="E30" s="40"/>
      <c r="F30" s="40"/>
      <c r="G30" s="40"/>
      <c r="H30" s="40"/>
      <c r="I30" s="40"/>
      <c r="J30" s="142">
        <f>ROUND(J93,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40</v>
      </c>
      <c r="G32" s="40"/>
      <c r="H32" s="40"/>
      <c r="I32" s="143" t="s">
        <v>39</v>
      </c>
      <c r="J32" s="143" t="s">
        <v>41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42</v>
      </c>
      <c r="E33" s="130" t="s">
        <v>43</v>
      </c>
      <c r="F33" s="145">
        <f>ROUND((SUM(BE93:BE285)),  2)</f>
        <v>0</v>
      </c>
      <c r="G33" s="40"/>
      <c r="H33" s="40"/>
      <c r="I33" s="146">
        <v>0.20999999999999999</v>
      </c>
      <c r="J33" s="145">
        <f>ROUND(((SUM(BE93:BE285))*I33),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44</v>
      </c>
      <c r="F34" s="145">
        <f>ROUND((SUM(BF93:BF285)),  2)</f>
        <v>0</v>
      </c>
      <c r="G34" s="40"/>
      <c r="H34" s="40"/>
      <c r="I34" s="146">
        <v>0.12</v>
      </c>
      <c r="J34" s="145">
        <f>ROUND(((SUM(BF93:BF285))*I34),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45</v>
      </c>
      <c r="F35" s="145">
        <f>ROUND((SUM(BG93:BG285)),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46</v>
      </c>
      <c r="F36" s="145">
        <f>ROUND((SUM(BH93:BH285)),  2)</f>
        <v>0</v>
      </c>
      <c r="G36" s="40"/>
      <c r="H36" s="40"/>
      <c r="I36" s="146">
        <v>0.12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47</v>
      </c>
      <c r="F37" s="145">
        <f>ROUND((SUM(BI93:BI285)),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48</v>
      </c>
      <c r="E39" s="149"/>
      <c r="F39" s="149"/>
      <c r="G39" s="150" t="s">
        <v>49</v>
      </c>
      <c r="H39" s="151" t="s">
        <v>50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Úprava vjezdu ke garážím v ulici Mostecká na p.p.č 17891, Bílina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101 - Vjezd ke garážím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14. 4. 2025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Bílina</v>
      </c>
      <c r="G54" s="42"/>
      <c r="H54" s="42"/>
      <c r="I54" s="34" t="s">
        <v>31</v>
      </c>
      <c r="J54" s="38" t="str">
        <f>E21</f>
        <v>NE2D Projekt s.r.o.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Lukáš Novák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87</v>
      </c>
      <c r="D57" s="160"/>
      <c r="E57" s="160"/>
      <c r="F57" s="160"/>
      <c r="G57" s="160"/>
      <c r="H57" s="160"/>
      <c r="I57" s="160"/>
      <c r="J57" s="161" t="s">
        <v>88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70</v>
      </c>
      <c r="D59" s="42"/>
      <c r="E59" s="42"/>
      <c r="F59" s="42"/>
      <c r="G59" s="42"/>
      <c r="H59" s="42"/>
      <c r="I59" s="42"/>
      <c r="J59" s="104">
        <f>J93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3"/>
      <c r="C60" s="164"/>
      <c r="D60" s="165" t="s">
        <v>90</v>
      </c>
      <c r="E60" s="166"/>
      <c r="F60" s="166"/>
      <c r="G60" s="166"/>
      <c r="H60" s="166"/>
      <c r="I60" s="166"/>
      <c r="J60" s="167">
        <f>J94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91</v>
      </c>
      <c r="E61" s="172"/>
      <c r="F61" s="172"/>
      <c r="G61" s="172"/>
      <c r="H61" s="172"/>
      <c r="I61" s="172"/>
      <c r="J61" s="173">
        <f>J95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92</v>
      </c>
      <c r="E62" s="172"/>
      <c r="F62" s="172"/>
      <c r="G62" s="172"/>
      <c r="H62" s="172"/>
      <c r="I62" s="172"/>
      <c r="J62" s="173">
        <f>J150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93</v>
      </c>
      <c r="E63" s="172"/>
      <c r="F63" s="172"/>
      <c r="G63" s="172"/>
      <c r="H63" s="172"/>
      <c r="I63" s="172"/>
      <c r="J63" s="173">
        <f>J165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94</v>
      </c>
      <c r="E64" s="172"/>
      <c r="F64" s="172"/>
      <c r="G64" s="172"/>
      <c r="H64" s="172"/>
      <c r="I64" s="172"/>
      <c r="J64" s="173">
        <f>J170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95</v>
      </c>
      <c r="E65" s="172"/>
      <c r="F65" s="172"/>
      <c r="G65" s="172"/>
      <c r="H65" s="172"/>
      <c r="I65" s="172"/>
      <c r="J65" s="173">
        <f>J214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96</v>
      </c>
      <c r="E66" s="172"/>
      <c r="F66" s="172"/>
      <c r="G66" s="172"/>
      <c r="H66" s="172"/>
      <c r="I66" s="172"/>
      <c r="J66" s="173">
        <f>J245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9"/>
      <c r="C67" s="170"/>
      <c r="D67" s="171" t="s">
        <v>97</v>
      </c>
      <c r="E67" s="172"/>
      <c r="F67" s="172"/>
      <c r="G67" s="172"/>
      <c r="H67" s="172"/>
      <c r="I67" s="172"/>
      <c r="J67" s="173">
        <f>J262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3"/>
      <c r="C68" s="164"/>
      <c r="D68" s="165" t="s">
        <v>98</v>
      </c>
      <c r="E68" s="166"/>
      <c r="F68" s="166"/>
      <c r="G68" s="166"/>
      <c r="H68" s="166"/>
      <c r="I68" s="166"/>
      <c r="J68" s="167">
        <f>J265</f>
        <v>0</v>
      </c>
      <c r="K68" s="164"/>
      <c r="L68" s="16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69"/>
      <c r="C69" s="170"/>
      <c r="D69" s="171" t="s">
        <v>99</v>
      </c>
      <c r="E69" s="172"/>
      <c r="F69" s="172"/>
      <c r="G69" s="172"/>
      <c r="H69" s="172"/>
      <c r="I69" s="172"/>
      <c r="J69" s="173">
        <f>J266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3"/>
      <c r="C70" s="164"/>
      <c r="D70" s="165" t="s">
        <v>100</v>
      </c>
      <c r="E70" s="166"/>
      <c r="F70" s="166"/>
      <c r="G70" s="166"/>
      <c r="H70" s="166"/>
      <c r="I70" s="166"/>
      <c r="J70" s="167">
        <f>J271</f>
        <v>0</v>
      </c>
      <c r="K70" s="164"/>
      <c r="L70" s="16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69"/>
      <c r="C71" s="170"/>
      <c r="D71" s="171" t="s">
        <v>101</v>
      </c>
      <c r="E71" s="172"/>
      <c r="F71" s="172"/>
      <c r="G71" s="172"/>
      <c r="H71" s="172"/>
      <c r="I71" s="172"/>
      <c r="J71" s="173">
        <f>J272</f>
        <v>0</v>
      </c>
      <c r="K71" s="170"/>
      <c r="L71" s="17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9"/>
      <c r="C72" s="170"/>
      <c r="D72" s="171" t="s">
        <v>102</v>
      </c>
      <c r="E72" s="172"/>
      <c r="F72" s="172"/>
      <c r="G72" s="172"/>
      <c r="H72" s="172"/>
      <c r="I72" s="172"/>
      <c r="J72" s="173">
        <f>J279</f>
        <v>0</v>
      </c>
      <c r="K72" s="170"/>
      <c r="L72" s="17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9"/>
      <c r="C73" s="170"/>
      <c r="D73" s="171" t="s">
        <v>103</v>
      </c>
      <c r="E73" s="172"/>
      <c r="F73" s="172"/>
      <c r="G73" s="172"/>
      <c r="H73" s="172"/>
      <c r="I73" s="172"/>
      <c r="J73" s="173">
        <f>J284</f>
        <v>0</v>
      </c>
      <c r="K73" s="170"/>
      <c r="L73" s="17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2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2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2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104</v>
      </c>
      <c r="D80" s="42"/>
      <c r="E80" s="42"/>
      <c r="F80" s="42"/>
      <c r="G80" s="42"/>
      <c r="H80" s="42"/>
      <c r="I80" s="42"/>
      <c r="J80" s="42"/>
      <c r="K80" s="42"/>
      <c r="L80" s="132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2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32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58" t="str">
        <f>E7</f>
        <v>Úprava vjezdu ke garážím v ulici Mostecká na p.p.č 17891, Bílina</v>
      </c>
      <c r="F83" s="34"/>
      <c r="G83" s="34"/>
      <c r="H83" s="34"/>
      <c r="I83" s="42"/>
      <c r="J83" s="42"/>
      <c r="K83" s="42"/>
      <c r="L83" s="13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84</v>
      </c>
      <c r="D84" s="42"/>
      <c r="E84" s="42"/>
      <c r="F84" s="42"/>
      <c r="G84" s="42"/>
      <c r="H84" s="42"/>
      <c r="I84" s="42"/>
      <c r="J84" s="42"/>
      <c r="K84" s="42"/>
      <c r="L84" s="132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E9</f>
        <v>SO 101 - Vjezd ke garážím</v>
      </c>
      <c r="F85" s="42"/>
      <c r="G85" s="42"/>
      <c r="H85" s="42"/>
      <c r="I85" s="42"/>
      <c r="J85" s="42"/>
      <c r="K85" s="42"/>
      <c r="L85" s="132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2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F12</f>
        <v xml:space="preserve"> </v>
      </c>
      <c r="G87" s="42"/>
      <c r="H87" s="42"/>
      <c r="I87" s="34" t="s">
        <v>23</v>
      </c>
      <c r="J87" s="74" t="str">
        <f>IF(J12="","",J12)</f>
        <v>14. 4. 2025</v>
      </c>
      <c r="K87" s="42"/>
      <c r="L87" s="13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2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25</v>
      </c>
      <c r="D89" s="42"/>
      <c r="E89" s="42"/>
      <c r="F89" s="29" t="str">
        <f>E15</f>
        <v>Město Bílina</v>
      </c>
      <c r="G89" s="42"/>
      <c r="H89" s="42"/>
      <c r="I89" s="34" t="s">
        <v>31</v>
      </c>
      <c r="J89" s="38" t="str">
        <f>E21</f>
        <v>NE2D Projekt s.r.o.</v>
      </c>
      <c r="K89" s="42"/>
      <c r="L89" s="132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29</v>
      </c>
      <c r="D90" s="42"/>
      <c r="E90" s="42"/>
      <c r="F90" s="29" t="str">
        <f>IF(E18="","",E18)</f>
        <v>Vyplň údaj</v>
      </c>
      <c r="G90" s="42"/>
      <c r="H90" s="42"/>
      <c r="I90" s="34" t="s">
        <v>34</v>
      </c>
      <c r="J90" s="38" t="str">
        <f>E24</f>
        <v>Lukáš Novák</v>
      </c>
      <c r="K90" s="42"/>
      <c r="L90" s="132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2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75"/>
      <c r="B92" s="176"/>
      <c r="C92" s="177" t="s">
        <v>105</v>
      </c>
      <c r="D92" s="178" t="s">
        <v>57</v>
      </c>
      <c r="E92" s="178" t="s">
        <v>53</v>
      </c>
      <c r="F92" s="178" t="s">
        <v>54</v>
      </c>
      <c r="G92" s="178" t="s">
        <v>106</v>
      </c>
      <c r="H92" s="178" t="s">
        <v>107</v>
      </c>
      <c r="I92" s="178" t="s">
        <v>108</v>
      </c>
      <c r="J92" s="178" t="s">
        <v>88</v>
      </c>
      <c r="K92" s="179" t="s">
        <v>109</v>
      </c>
      <c r="L92" s="180"/>
      <c r="M92" s="94" t="s">
        <v>19</v>
      </c>
      <c r="N92" s="95" t="s">
        <v>42</v>
      </c>
      <c r="O92" s="95" t="s">
        <v>110</v>
      </c>
      <c r="P92" s="95" t="s">
        <v>111</v>
      </c>
      <c r="Q92" s="95" t="s">
        <v>112</v>
      </c>
      <c r="R92" s="95" t="s">
        <v>113</v>
      </c>
      <c r="S92" s="95" t="s">
        <v>114</v>
      </c>
      <c r="T92" s="96" t="s">
        <v>115</v>
      </c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</row>
    <row r="93" s="2" customFormat="1" ht="22.8" customHeight="1">
      <c r="A93" s="40"/>
      <c r="B93" s="41"/>
      <c r="C93" s="101" t="s">
        <v>116</v>
      </c>
      <c r="D93" s="42"/>
      <c r="E93" s="42"/>
      <c r="F93" s="42"/>
      <c r="G93" s="42"/>
      <c r="H93" s="42"/>
      <c r="I93" s="42"/>
      <c r="J93" s="181">
        <f>BK93</f>
        <v>0</v>
      </c>
      <c r="K93" s="42"/>
      <c r="L93" s="46"/>
      <c r="M93" s="97"/>
      <c r="N93" s="182"/>
      <c r="O93" s="98"/>
      <c r="P93" s="183">
        <f>P94+P265+P271</f>
        <v>0</v>
      </c>
      <c r="Q93" s="98"/>
      <c r="R93" s="183">
        <f>R94+R265+R271</f>
        <v>35.201907150000004</v>
      </c>
      <c r="S93" s="98"/>
      <c r="T93" s="184">
        <f>T94+T265+T271</f>
        <v>24.272500000000001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71</v>
      </c>
      <c r="AU93" s="19" t="s">
        <v>89</v>
      </c>
      <c r="BK93" s="185">
        <f>BK94+BK265+BK271</f>
        <v>0</v>
      </c>
    </row>
    <row r="94" s="12" customFormat="1" ht="25.92" customHeight="1">
      <c r="A94" s="12"/>
      <c r="B94" s="186"/>
      <c r="C94" s="187"/>
      <c r="D94" s="188" t="s">
        <v>71</v>
      </c>
      <c r="E94" s="189" t="s">
        <v>117</v>
      </c>
      <c r="F94" s="189" t="s">
        <v>118</v>
      </c>
      <c r="G94" s="187"/>
      <c r="H94" s="187"/>
      <c r="I94" s="190"/>
      <c r="J94" s="191">
        <f>BK94</f>
        <v>0</v>
      </c>
      <c r="K94" s="187"/>
      <c r="L94" s="192"/>
      <c r="M94" s="193"/>
      <c r="N94" s="194"/>
      <c r="O94" s="194"/>
      <c r="P94" s="195">
        <f>P95+P150+P165+P170+P214+P245+P262</f>
        <v>0</v>
      </c>
      <c r="Q94" s="194"/>
      <c r="R94" s="195">
        <f>R95+R150+R165+R170+R214+R245+R262</f>
        <v>35.201074550000001</v>
      </c>
      <c r="S94" s="194"/>
      <c r="T94" s="196">
        <f>T95+T150+T165+T170+T214+T245+T262</f>
        <v>24.272500000000001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7" t="s">
        <v>80</v>
      </c>
      <c r="AT94" s="198" t="s">
        <v>71</v>
      </c>
      <c r="AU94" s="198" t="s">
        <v>72</v>
      </c>
      <c r="AY94" s="197" t="s">
        <v>119</v>
      </c>
      <c r="BK94" s="199">
        <f>BK95+BK150+BK165+BK170+BK214+BK245+BK262</f>
        <v>0</v>
      </c>
    </row>
    <row r="95" s="12" customFormat="1" ht="22.8" customHeight="1">
      <c r="A95" s="12"/>
      <c r="B95" s="186"/>
      <c r="C95" s="187"/>
      <c r="D95" s="188" t="s">
        <v>71</v>
      </c>
      <c r="E95" s="200" t="s">
        <v>80</v>
      </c>
      <c r="F95" s="200" t="s">
        <v>120</v>
      </c>
      <c r="G95" s="187"/>
      <c r="H95" s="187"/>
      <c r="I95" s="190"/>
      <c r="J95" s="201">
        <f>BK95</f>
        <v>0</v>
      </c>
      <c r="K95" s="187"/>
      <c r="L95" s="192"/>
      <c r="M95" s="193"/>
      <c r="N95" s="194"/>
      <c r="O95" s="194"/>
      <c r="P95" s="195">
        <f>SUM(P96:P149)</f>
        <v>0</v>
      </c>
      <c r="Q95" s="194"/>
      <c r="R95" s="195">
        <f>SUM(R96:R149)</f>
        <v>0</v>
      </c>
      <c r="S95" s="194"/>
      <c r="T95" s="196">
        <f>SUM(T96:T149)</f>
        <v>19.704999999999998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7" t="s">
        <v>80</v>
      </c>
      <c r="AT95" s="198" t="s">
        <v>71</v>
      </c>
      <c r="AU95" s="198" t="s">
        <v>80</v>
      </c>
      <c r="AY95" s="197" t="s">
        <v>119</v>
      </c>
      <c r="BK95" s="199">
        <f>SUM(BK96:BK149)</f>
        <v>0</v>
      </c>
    </row>
    <row r="96" s="2" customFormat="1" ht="37.8" customHeight="1">
      <c r="A96" s="40"/>
      <c r="B96" s="41"/>
      <c r="C96" s="202" t="s">
        <v>80</v>
      </c>
      <c r="D96" s="202" t="s">
        <v>121</v>
      </c>
      <c r="E96" s="203" t="s">
        <v>122</v>
      </c>
      <c r="F96" s="204" t="s">
        <v>123</v>
      </c>
      <c r="G96" s="205" t="s">
        <v>124</v>
      </c>
      <c r="H96" s="206">
        <v>8</v>
      </c>
      <c r="I96" s="207"/>
      <c r="J96" s="208">
        <f>ROUND(I96*H96,2)</f>
        <v>0</v>
      </c>
      <c r="K96" s="204" t="s">
        <v>125</v>
      </c>
      <c r="L96" s="46"/>
      <c r="M96" s="209" t="s">
        <v>19</v>
      </c>
      <c r="N96" s="210" t="s">
        <v>43</v>
      </c>
      <c r="O96" s="86"/>
      <c r="P96" s="211">
        <f>O96*H96</f>
        <v>0</v>
      </c>
      <c r="Q96" s="211">
        <v>0</v>
      </c>
      <c r="R96" s="211">
        <f>Q96*H96</f>
        <v>0</v>
      </c>
      <c r="S96" s="211">
        <v>0.26000000000000001</v>
      </c>
      <c r="T96" s="212">
        <f>S96*H96</f>
        <v>2.0800000000000001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3" t="s">
        <v>126</v>
      </c>
      <c r="AT96" s="213" t="s">
        <v>121</v>
      </c>
      <c r="AU96" s="213" t="s">
        <v>82</v>
      </c>
      <c r="AY96" s="19" t="s">
        <v>119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9" t="s">
        <v>80</v>
      </c>
      <c r="BK96" s="214">
        <f>ROUND(I96*H96,2)</f>
        <v>0</v>
      </c>
      <c r="BL96" s="19" t="s">
        <v>126</v>
      </c>
      <c r="BM96" s="213" t="s">
        <v>127</v>
      </c>
    </row>
    <row r="97" s="2" customFormat="1">
      <c r="A97" s="40"/>
      <c r="B97" s="41"/>
      <c r="C97" s="42"/>
      <c r="D97" s="215" t="s">
        <v>128</v>
      </c>
      <c r="E97" s="42"/>
      <c r="F97" s="216" t="s">
        <v>129</v>
      </c>
      <c r="G97" s="42"/>
      <c r="H97" s="42"/>
      <c r="I97" s="217"/>
      <c r="J97" s="42"/>
      <c r="K97" s="42"/>
      <c r="L97" s="46"/>
      <c r="M97" s="218"/>
      <c r="N97" s="219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128</v>
      </c>
      <c r="AU97" s="19" t="s">
        <v>82</v>
      </c>
    </row>
    <row r="98" s="13" customFormat="1">
      <c r="A98" s="13"/>
      <c r="B98" s="220"/>
      <c r="C98" s="221"/>
      <c r="D98" s="222" t="s">
        <v>130</v>
      </c>
      <c r="E98" s="223" t="s">
        <v>19</v>
      </c>
      <c r="F98" s="224" t="s">
        <v>131</v>
      </c>
      <c r="G98" s="221"/>
      <c r="H98" s="223" t="s">
        <v>19</v>
      </c>
      <c r="I98" s="225"/>
      <c r="J98" s="221"/>
      <c r="K98" s="221"/>
      <c r="L98" s="226"/>
      <c r="M98" s="227"/>
      <c r="N98" s="228"/>
      <c r="O98" s="228"/>
      <c r="P98" s="228"/>
      <c r="Q98" s="228"/>
      <c r="R98" s="228"/>
      <c r="S98" s="228"/>
      <c r="T98" s="22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0" t="s">
        <v>130</v>
      </c>
      <c r="AU98" s="230" t="s">
        <v>82</v>
      </c>
      <c r="AV98" s="13" t="s">
        <v>80</v>
      </c>
      <c r="AW98" s="13" t="s">
        <v>33</v>
      </c>
      <c r="AX98" s="13" t="s">
        <v>72</v>
      </c>
      <c r="AY98" s="230" t="s">
        <v>119</v>
      </c>
    </row>
    <row r="99" s="14" customFormat="1">
      <c r="A99" s="14"/>
      <c r="B99" s="231"/>
      <c r="C99" s="232"/>
      <c r="D99" s="222" t="s">
        <v>130</v>
      </c>
      <c r="E99" s="233" t="s">
        <v>19</v>
      </c>
      <c r="F99" s="234" t="s">
        <v>132</v>
      </c>
      <c r="G99" s="232"/>
      <c r="H99" s="235">
        <v>8</v>
      </c>
      <c r="I99" s="236"/>
      <c r="J99" s="232"/>
      <c r="K99" s="232"/>
      <c r="L99" s="237"/>
      <c r="M99" s="238"/>
      <c r="N99" s="239"/>
      <c r="O99" s="239"/>
      <c r="P99" s="239"/>
      <c r="Q99" s="239"/>
      <c r="R99" s="239"/>
      <c r="S99" s="239"/>
      <c r="T99" s="24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1" t="s">
        <v>130</v>
      </c>
      <c r="AU99" s="241" t="s">
        <v>82</v>
      </c>
      <c r="AV99" s="14" t="s">
        <v>82</v>
      </c>
      <c r="AW99" s="14" t="s">
        <v>33</v>
      </c>
      <c r="AX99" s="14" t="s">
        <v>80</v>
      </c>
      <c r="AY99" s="241" t="s">
        <v>119</v>
      </c>
    </row>
    <row r="100" s="2" customFormat="1" ht="33" customHeight="1">
      <c r="A100" s="40"/>
      <c r="B100" s="41"/>
      <c r="C100" s="202" t="s">
        <v>82</v>
      </c>
      <c r="D100" s="202" t="s">
        <v>121</v>
      </c>
      <c r="E100" s="203" t="s">
        <v>133</v>
      </c>
      <c r="F100" s="204" t="s">
        <v>134</v>
      </c>
      <c r="G100" s="205" t="s">
        <v>124</v>
      </c>
      <c r="H100" s="206">
        <v>8</v>
      </c>
      <c r="I100" s="207"/>
      <c r="J100" s="208">
        <f>ROUND(I100*H100,2)</f>
        <v>0</v>
      </c>
      <c r="K100" s="204" t="s">
        <v>125</v>
      </c>
      <c r="L100" s="46"/>
      <c r="M100" s="209" t="s">
        <v>19</v>
      </c>
      <c r="N100" s="210" t="s">
        <v>43</v>
      </c>
      <c r="O100" s="86"/>
      <c r="P100" s="211">
        <f>O100*H100</f>
        <v>0</v>
      </c>
      <c r="Q100" s="211">
        <v>0</v>
      </c>
      <c r="R100" s="211">
        <f>Q100*H100</f>
        <v>0</v>
      </c>
      <c r="S100" s="211">
        <v>0.28999999999999998</v>
      </c>
      <c r="T100" s="212">
        <f>S100*H100</f>
        <v>2.3199999999999998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3" t="s">
        <v>126</v>
      </c>
      <c r="AT100" s="213" t="s">
        <v>121</v>
      </c>
      <c r="AU100" s="213" t="s">
        <v>82</v>
      </c>
      <c r="AY100" s="19" t="s">
        <v>119</v>
      </c>
      <c r="BE100" s="214">
        <f>IF(N100="základní",J100,0)</f>
        <v>0</v>
      </c>
      <c r="BF100" s="214">
        <f>IF(N100="snížená",J100,0)</f>
        <v>0</v>
      </c>
      <c r="BG100" s="214">
        <f>IF(N100="zákl. přenesená",J100,0)</f>
        <v>0</v>
      </c>
      <c r="BH100" s="214">
        <f>IF(N100="sníž. přenesená",J100,0)</f>
        <v>0</v>
      </c>
      <c r="BI100" s="214">
        <f>IF(N100="nulová",J100,0)</f>
        <v>0</v>
      </c>
      <c r="BJ100" s="19" t="s">
        <v>80</v>
      </c>
      <c r="BK100" s="214">
        <f>ROUND(I100*H100,2)</f>
        <v>0</v>
      </c>
      <c r="BL100" s="19" t="s">
        <v>126</v>
      </c>
      <c r="BM100" s="213" t="s">
        <v>135</v>
      </c>
    </row>
    <row r="101" s="2" customFormat="1">
      <c r="A101" s="40"/>
      <c r="B101" s="41"/>
      <c r="C101" s="42"/>
      <c r="D101" s="215" t="s">
        <v>128</v>
      </c>
      <c r="E101" s="42"/>
      <c r="F101" s="216" t="s">
        <v>136</v>
      </c>
      <c r="G101" s="42"/>
      <c r="H101" s="42"/>
      <c r="I101" s="217"/>
      <c r="J101" s="42"/>
      <c r="K101" s="42"/>
      <c r="L101" s="46"/>
      <c r="M101" s="218"/>
      <c r="N101" s="219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128</v>
      </c>
      <c r="AU101" s="19" t="s">
        <v>82</v>
      </c>
    </row>
    <row r="102" s="13" customFormat="1">
      <c r="A102" s="13"/>
      <c r="B102" s="220"/>
      <c r="C102" s="221"/>
      <c r="D102" s="222" t="s">
        <v>130</v>
      </c>
      <c r="E102" s="223" t="s">
        <v>19</v>
      </c>
      <c r="F102" s="224" t="s">
        <v>131</v>
      </c>
      <c r="G102" s="221"/>
      <c r="H102" s="223" t="s">
        <v>19</v>
      </c>
      <c r="I102" s="225"/>
      <c r="J102" s="221"/>
      <c r="K102" s="221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130</v>
      </c>
      <c r="AU102" s="230" t="s">
        <v>82</v>
      </c>
      <c r="AV102" s="13" t="s">
        <v>80</v>
      </c>
      <c r="AW102" s="13" t="s">
        <v>33</v>
      </c>
      <c r="AX102" s="13" t="s">
        <v>72</v>
      </c>
      <c r="AY102" s="230" t="s">
        <v>119</v>
      </c>
    </row>
    <row r="103" s="14" customFormat="1">
      <c r="A103" s="14"/>
      <c r="B103" s="231"/>
      <c r="C103" s="232"/>
      <c r="D103" s="222" t="s">
        <v>130</v>
      </c>
      <c r="E103" s="233" t="s">
        <v>19</v>
      </c>
      <c r="F103" s="234" t="s">
        <v>132</v>
      </c>
      <c r="G103" s="232"/>
      <c r="H103" s="235">
        <v>8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130</v>
      </c>
      <c r="AU103" s="241" t="s">
        <v>82</v>
      </c>
      <c r="AV103" s="14" t="s">
        <v>82</v>
      </c>
      <c r="AW103" s="14" t="s">
        <v>33</v>
      </c>
      <c r="AX103" s="14" t="s">
        <v>72</v>
      </c>
      <c r="AY103" s="241" t="s">
        <v>119</v>
      </c>
    </row>
    <row r="104" s="15" customFormat="1">
      <c r="A104" s="15"/>
      <c r="B104" s="242"/>
      <c r="C104" s="243"/>
      <c r="D104" s="222" t="s">
        <v>130</v>
      </c>
      <c r="E104" s="244" t="s">
        <v>19</v>
      </c>
      <c r="F104" s="245" t="s">
        <v>137</v>
      </c>
      <c r="G104" s="243"/>
      <c r="H104" s="246">
        <v>8</v>
      </c>
      <c r="I104" s="247"/>
      <c r="J104" s="243"/>
      <c r="K104" s="243"/>
      <c r="L104" s="248"/>
      <c r="M104" s="249"/>
      <c r="N104" s="250"/>
      <c r="O104" s="250"/>
      <c r="P104" s="250"/>
      <c r="Q104" s="250"/>
      <c r="R104" s="250"/>
      <c r="S104" s="250"/>
      <c r="T104" s="251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2" t="s">
        <v>130</v>
      </c>
      <c r="AU104" s="252" t="s">
        <v>82</v>
      </c>
      <c r="AV104" s="15" t="s">
        <v>126</v>
      </c>
      <c r="AW104" s="15" t="s">
        <v>33</v>
      </c>
      <c r="AX104" s="15" t="s">
        <v>80</v>
      </c>
      <c r="AY104" s="252" t="s">
        <v>119</v>
      </c>
    </row>
    <row r="105" s="2" customFormat="1" ht="33" customHeight="1">
      <c r="A105" s="40"/>
      <c r="B105" s="41"/>
      <c r="C105" s="202" t="s">
        <v>138</v>
      </c>
      <c r="D105" s="202" t="s">
        <v>121</v>
      </c>
      <c r="E105" s="203" t="s">
        <v>139</v>
      </c>
      <c r="F105" s="204" t="s">
        <v>140</v>
      </c>
      <c r="G105" s="205" t="s">
        <v>124</v>
      </c>
      <c r="H105" s="206">
        <v>25</v>
      </c>
      <c r="I105" s="207"/>
      <c r="J105" s="208">
        <f>ROUND(I105*H105,2)</f>
        <v>0</v>
      </c>
      <c r="K105" s="204" t="s">
        <v>125</v>
      </c>
      <c r="L105" s="46"/>
      <c r="M105" s="209" t="s">
        <v>19</v>
      </c>
      <c r="N105" s="210" t="s">
        <v>43</v>
      </c>
      <c r="O105" s="86"/>
      <c r="P105" s="211">
        <f>O105*H105</f>
        <v>0</v>
      </c>
      <c r="Q105" s="211">
        <v>0</v>
      </c>
      <c r="R105" s="211">
        <f>Q105*H105</f>
        <v>0</v>
      </c>
      <c r="S105" s="211">
        <v>0.44</v>
      </c>
      <c r="T105" s="212">
        <f>S105*H105</f>
        <v>11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3" t="s">
        <v>126</v>
      </c>
      <c r="AT105" s="213" t="s">
        <v>121</v>
      </c>
      <c r="AU105" s="213" t="s">
        <v>82</v>
      </c>
      <c r="AY105" s="19" t="s">
        <v>119</v>
      </c>
      <c r="BE105" s="214">
        <f>IF(N105="základní",J105,0)</f>
        <v>0</v>
      </c>
      <c r="BF105" s="214">
        <f>IF(N105="snížená",J105,0)</f>
        <v>0</v>
      </c>
      <c r="BG105" s="214">
        <f>IF(N105="zákl. přenesená",J105,0)</f>
        <v>0</v>
      </c>
      <c r="BH105" s="214">
        <f>IF(N105="sníž. přenesená",J105,0)</f>
        <v>0</v>
      </c>
      <c r="BI105" s="214">
        <f>IF(N105="nulová",J105,0)</f>
        <v>0</v>
      </c>
      <c r="BJ105" s="19" t="s">
        <v>80</v>
      </c>
      <c r="BK105" s="214">
        <f>ROUND(I105*H105,2)</f>
        <v>0</v>
      </c>
      <c r="BL105" s="19" t="s">
        <v>126</v>
      </c>
      <c r="BM105" s="213" t="s">
        <v>141</v>
      </c>
    </row>
    <row r="106" s="2" customFormat="1">
      <c r="A106" s="40"/>
      <c r="B106" s="41"/>
      <c r="C106" s="42"/>
      <c r="D106" s="215" t="s">
        <v>128</v>
      </c>
      <c r="E106" s="42"/>
      <c r="F106" s="216" t="s">
        <v>142</v>
      </c>
      <c r="G106" s="42"/>
      <c r="H106" s="42"/>
      <c r="I106" s="217"/>
      <c r="J106" s="42"/>
      <c r="K106" s="42"/>
      <c r="L106" s="46"/>
      <c r="M106" s="218"/>
      <c r="N106" s="219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128</v>
      </c>
      <c r="AU106" s="19" t="s">
        <v>82</v>
      </c>
    </row>
    <row r="107" s="13" customFormat="1">
      <c r="A107" s="13"/>
      <c r="B107" s="220"/>
      <c r="C107" s="221"/>
      <c r="D107" s="222" t="s">
        <v>130</v>
      </c>
      <c r="E107" s="223" t="s">
        <v>19</v>
      </c>
      <c r="F107" s="224" t="s">
        <v>143</v>
      </c>
      <c r="G107" s="221"/>
      <c r="H107" s="223" t="s">
        <v>19</v>
      </c>
      <c r="I107" s="225"/>
      <c r="J107" s="221"/>
      <c r="K107" s="221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130</v>
      </c>
      <c r="AU107" s="230" t="s">
        <v>82</v>
      </c>
      <c r="AV107" s="13" t="s">
        <v>80</v>
      </c>
      <c r="AW107" s="13" t="s">
        <v>33</v>
      </c>
      <c r="AX107" s="13" t="s">
        <v>72</v>
      </c>
      <c r="AY107" s="230" t="s">
        <v>119</v>
      </c>
    </row>
    <row r="108" s="14" customFormat="1">
      <c r="A108" s="14"/>
      <c r="B108" s="231"/>
      <c r="C108" s="232"/>
      <c r="D108" s="222" t="s">
        <v>130</v>
      </c>
      <c r="E108" s="233" t="s">
        <v>19</v>
      </c>
      <c r="F108" s="234" t="s">
        <v>144</v>
      </c>
      <c r="G108" s="232"/>
      <c r="H108" s="235">
        <v>25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1" t="s">
        <v>130</v>
      </c>
      <c r="AU108" s="241" t="s">
        <v>82</v>
      </c>
      <c r="AV108" s="14" t="s">
        <v>82</v>
      </c>
      <c r="AW108" s="14" t="s">
        <v>33</v>
      </c>
      <c r="AX108" s="14" t="s">
        <v>80</v>
      </c>
      <c r="AY108" s="241" t="s">
        <v>119</v>
      </c>
    </row>
    <row r="109" s="2" customFormat="1" ht="24.15" customHeight="1">
      <c r="A109" s="40"/>
      <c r="B109" s="41"/>
      <c r="C109" s="202" t="s">
        <v>126</v>
      </c>
      <c r="D109" s="202" t="s">
        <v>121</v>
      </c>
      <c r="E109" s="203" t="s">
        <v>145</v>
      </c>
      <c r="F109" s="204" t="s">
        <v>146</v>
      </c>
      <c r="G109" s="205" t="s">
        <v>124</v>
      </c>
      <c r="H109" s="206">
        <v>1</v>
      </c>
      <c r="I109" s="207"/>
      <c r="J109" s="208">
        <f>ROUND(I109*H109,2)</f>
        <v>0</v>
      </c>
      <c r="K109" s="204" t="s">
        <v>125</v>
      </c>
      <c r="L109" s="46"/>
      <c r="M109" s="209" t="s">
        <v>19</v>
      </c>
      <c r="N109" s="210" t="s">
        <v>43</v>
      </c>
      <c r="O109" s="86"/>
      <c r="P109" s="211">
        <f>O109*H109</f>
        <v>0</v>
      </c>
      <c r="Q109" s="211">
        <v>0</v>
      </c>
      <c r="R109" s="211">
        <f>Q109*H109</f>
        <v>0</v>
      </c>
      <c r="S109" s="211">
        <v>0.625</v>
      </c>
      <c r="T109" s="212">
        <f>S109*H109</f>
        <v>0.625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3" t="s">
        <v>126</v>
      </c>
      <c r="AT109" s="213" t="s">
        <v>121</v>
      </c>
      <c r="AU109" s="213" t="s">
        <v>82</v>
      </c>
      <c r="AY109" s="19" t="s">
        <v>119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9" t="s">
        <v>80</v>
      </c>
      <c r="BK109" s="214">
        <f>ROUND(I109*H109,2)</f>
        <v>0</v>
      </c>
      <c r="BL109" s="19" t="s">
        <v>126</v>
      </c>
      <c r="BM109" s="213" t="s">
        <v>147</v>
      </c>
    </row>
    <row r="110" s="2" customFormat="1">
      <c r="A110" s="40"/>
      <c r="B110" s="41"/>
      <c r="C110" s="42"/>
      <c r="D110" s="215" t="s">
        <v>128</v>
      </c>
      <c r="E110" s="42"/>
      <c r="F110" s="216" t="s">
        <v>148</v>
      </c>
      <c r="G110" s="42"/>
      <c r="H110" s="42"/>
      <c r="I110" s="217"/>
      <c r="J110" s="42"/>
      <c r="K110" s="42"/>
      <c r="L110" s="46"/>
      <c r="M110" s="218"/>
      <c r="N110" s="219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128</v>
      </c>
      <c r="AU110" s="19" t="s">
        <v>82</v>
      </c>
    </row>
    <row r="111" s="13" customFormat="1">
      <c r="A111" s="13"/>
      <c r="B111" s="220"/>
      <c r="C111" s="221"/>
      <c r="D111" s="222" t="s">
        <v>130</v>
      </c>
      <c r="E111" s="223" t="s">
        <v>19</v>
      </c>
      <c r="F111" s="224" t="s">
        <v>149</v>
      </c>
      <c r="G111" s="221"/>
      <c r="H111" s="223" t="s">
        <v>19</v>
      </c>
      <c r="I111" s="225"/>
      <c r="J111" s="221"/>
      <c r="K111" s="221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130</v>
      </c>
      <c r="AU111" s="230" t="s">
        <v>82</v>
      </c>
      <c r="AV111" s="13" t="s">
        <v>80</v>
      </c>
      <c r="AW111" s="13" t="s">
        <v>33</v>
      </c>
      <c r="AX111" s="13" t="s">
        <v>72</v>
      </c>
      <c r="AY111" s="230" t="s">
        <v>119</v>
      </c>
    </row>
    <row r="112" s="14" customFormat="1">
      <c r="A112" s="14"/>
      <c r="B112" s="231"/>
      <c r="C112" s="232"/>
      <c r="D112" s="222" t="s">
        <v>130</v>
      </c>
      <c r="E112" s="233" t="s">
        <v>19</v>
      </c>
      <c r="F112" s="234" t="s">
        <v>80</v>
      </c>
      <c r="G112" s="232"/>
      <c r="H112" s="235">
        <v>1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1" t="s">
        <v>130</v>
      </c>
      <c r="AU112" s="241" t="s">
        <v>82</v>
      </c>
      <c r="AV112" s="14" t="s">
        <v>82</v>
      </c>
      <c r="AW112" s="14" t="s">
        <v>33</v>
      </c>
      <c r="AX112" s="14" t="s">
        <v>80</v>
      </c>
      <c r="AY112" s="241" t="s">
        <v>119</v>
      </c>
    </row>
    <row r="113" s="2" customFormat="1" ht="24.15" customHeight="1">
      <c r="A113" s="40"/>
      <c r="B113" s="41"/>
      <c r="C113" s="202" t="s">
        <v>150</v>
      </c>
      <c r="D113" s="202" t="s">
        <v>121</v>
      </c>
      <c r="E113" s="203" t="s">
        <v>151</v>
      </c>
      <c r="F113" s="204" t="s">
        <v>152</v>
      </c>
      <c r="G113" s="205" t="s">
        <v>153</v>
      </c>
      <c r="H113" s="206">
        <v>16</v>
      </c>
      <c r="I113" s="207"/>
      <c r="J113" s="208">
        <f>ROUND(I113*H113,2)</f>
        <v>0</v>
      </c>
      <c r="K113" s="204" t="s">
        <v>125</v>
      </c>
      <c r="L113" s="46"/>
      <c r="M113" s="209" t="s">
        <v>19</v>
      </c>
      <c r="N113" s="210" t="s">
        <v>43</v>
      </c>
      <c r="O113" s="86"/>
      <c r="P113" s="211">
        <f>O113*H113</f>
        <v>0</v>
      </c>
      <c r="Q113" s="211">
        <v>0</v>
      </c>
      <c r="R113" s="211">
        <f>Q113*H113</f>
        <v>0</v>
      </c>
      <c r="S113" s="211">
        <v>0.23000000000000001</v>
      </c>
      <c r="T113" s="212">
        <f>S113*H113</f>
        <v>3.6800000000000002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3" t="s">
        <v>126</v>
      </c>
      <c r="AT113" s="213" t="s">
        <v>121</v>
      </c>
      <c r="AU113" s="213" t="s">
        <v>82</v>
      </c>
      <c r="AY113" s="19" t="s">
        <v>119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9" t="s">
        <v>80</v>
      </c>
      <c r="BK113" s="214">
        <f>ROUND(I113*H113,2)</f>
        <v>0</v>
      </c>
      <c r="BL113" s="19" t="s">
        <v>126</v>
      </c>
      <c r="BM113" s="213" t="s">
        <v>154</v>
      </c>
    </row>
    <row r="114" s="2" customFormat="1">
      <c r="A114" s="40"/>
      <c r="B114" s="41"/>
      <c r="C114" s="42"/>
      <c r="D114" s="215" t="s">
        <v>128</v>
      </c>
      <c r="E114" s="42"/>
      <c r="F114" s="216" t="s">
        <v>155</v>
      </c>
      <c r="G114" s="42"/>
      <c r="H114" s="42"/>
      <c r="I114" s="217"/>
      <c r="J114" s="42"/>
      <c r="K114" s="42"/>
      <c r="L114" s="46"/>
      <c r="M114" s="218"/>
      <c r="N114" s="219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128</v>
      </c>
      <c r="AU114" s="19" t="s">
        <v>82</v>
      </c>
    </row>
    <row r="115" s="14" customFormat="1">
      <c r="A115" s="14"/>
      <c r="B115" s="231"/>
      <c r="C115" s="232"/>
      <c r="D115" s="222" t="s">
        <v>130</v>
      </c>
      <c r="E115" s="233" t="s">
        <v>19</v>
      </c>
      <c r="F115" s="234" t="s">
        <v>156</v>
      </c>
      <c r="G115" s="232"/>
      <c r="H115" s="235">
        <v>16</v>
      </c>
      <c r="I115" s="236"/>
      <c r="J115" s="232"/>
      <c r="K115" s="232"/>
      <c r="L115" s="237"/>
      <c r="M115" s="238"/>
      <c r="N115" s="239"/>
      <c r="O115" s="239"/>
      <c r="P115" s="239"/>
      <c r="Q115" s="239"/>
      <c r="R115" s="239"/>
      <c r="S115" s="239"/>
      <c r="T115" s="24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1" t="s">
        <v>130</v>
      </c>
      <c r="AU115" s="241" t="s">
        <v>82</v>
      </c>
      <c r="AV115" s="14" t="s">
        <v>82</v>
      </c>
      <c r="AW115" s="14" t="s">
        <v>33</v>
      </c>
      <c r="AX115" s="14" t="s">
        <v>80</v>
      </c>
      <c r="AY115" s="241" t="s">
        <v>119</v>
      </c>
    </row>
    <row r="116" s="2" customFormat="1" ht="16.5" customHeight="1">
      <c r="A116" s="40"/>
      <c r="B116" s="41"/>
      <c r="C116" s="202" t="s">
        <v>157</v>
      </c>
      <c r="D116" s="202" t="s">
        <v>121</v>
      </c>
      <c r="E116" s="203" t="s">
        <v>158</v>
      </c>
      <c r="F116" s="204" t="s">
        <v>159</v>
      </c>
      <c r="G116" s="205" t="s">
        <v>124</v>
      </c>
      <c r="H116" s="206">
        <v>12</v>
      </c>
      <c r="I116" s="207"/>
      <c r="J116" s="208">
        <f>ROUND(I116*H116,2)</f>
        <v>0</v>
      </c>
      <c r="K116" s="204" t="s">
        <v>125</v>
      </c>
      <c r="L116" s="46"/>
      <c r="M116" s="209" t="s">
        <v>19</v>
      </c>
      <c r="N116" s="210" t="s">
        <v>43</v>
      </c>
      <c r="O116" s="86"/>
      <c r="P116" s="211">
        <f>O116*H116</f>
        <v>0</v>
      </c>
      <c r="Q116" s="211">
        <v>0</v>
      </c>
      <c r="R116" s="211">
        <f>Q116*H116</f>
        <v>0</v>
      </c>
      <c r="S116" s="211">
        <v>0</v>
      </c>
      <c r="T116" s="212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3" t="s">
        <v>126</v>
      </c>
      <c r="AT116" s="213" t="s">
        <v>121</v>
      </c>
      <c r="AU116" s="213" t="s">
        <v>82</v>
      </c>
      <c r="AY116" s="19" t="s">
        <v>119</v>
      </c>
      <c r="BE116" s="214">
        <f>IF(N116="základní",J116,0)</f>
        <v>0</v>
      </c>
      <c r="BF116" s="214">
        <f>IF(N116="snížená",J116,0)</f>
        <v>0</v>
      </c>
      <c r="BG116" s="214">
        <f>IF(N116="zákl. přenesená",J116,0)</f>
        <v>0</v>
      </c>
      <c r="BH116" s="214">
        <f>IF(N116="sníž. přenesená",J116,0)</f>
        <v>0</v>
      </c>
      <c r="BI116" s="214">
        <f>IF(N116="nulová",J116,0)</f>
        <v>0</v>
      </c>
      <c r="BJ116" s="19" t="s">
        <v>80</v>
      </c>
      <c r="BK116" s="214">
        <f>ROUND(I116*H116,2)</f>
        <v>0</v>
      </c>
      <c r="BL116" s="19" t="s">
        <v>126</v>
      </c>
      <c r="BM116" s="213" t="s">
        <v>160</v>
      </c>
    </row>
    <row r="117" s="2" customFormat="1">
      <c r="A117" s="40"/>
      <c r="B117" s="41"/>
      <c r="C117" s="42"/>
      <c r="D117" s="215" t="s">
        <v>128</v>
      </c>
      <c r="E117" s="42"/>
      <c r="F117" s="216" t="s">
        <v>161</v>
      </c>
      <c r="G117" s="42"/>
      <c r="H117" s="42"/>
      <c r="I117" s="217"/>
      <c r="J117" s="42"/>
      <c r="K117" s="42"/>
      <c r="L117" s="46"/>
      <c r="M117" s="218"/>
      <c r="N117" s="219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128</v>
      </c>
      <c r="AU117" s="19" t="s">
        <v>82</v>
      </c>
    </row>
    <row r="118" s="2" customFormat="1" ht="16.5" customHeight="1">
      <c r="A118" s="40"/>
      <c r="B118" s="41"/>
      <c r="C118" s="202" t="s">
        <v>162</v>
      </c>
      <c r="D118" s="202" t="s">
        <v>121</v>
      </c>
      <c r="E118" s="203" t="s">
        <v>163</v>
      </c>
      <c r="F118" s="204" t="s">
        <v>164</v>
      </c>
      <c r="G118" s="205" t="s">
        <v>165</v>
      </c>
      <c r="H118" s="206">
        <v>4</v>
      </c>
      <c r="I118" s="207"/>
      <c r="J118" s="208">
        <f>ROUND(I118*H118,2)</f>
        <v>0</v>
      </c>
      <c r="K118" s="204" t="s">
        <v>125</v>
      </c>
      <c r="L118" s="46"/>
      <c r="M118" s="209" t="s">
        <v>19</v>
      </c>
      <c r="N118" s="210" t="s">
        <v>43</v>
      </c>
      <c r="O118" s="86"/>
      <c r="P118" s="211">
        <f>O118*H118</f>
        <v>0</v>
      </c>
      <c r="Q118" s="211">
        <v>0</v>
      </c>
      <c r="R118" s="211">
        <f>Q118*H118</f>
        <v>0</v>
      </c>
      <c r="S118" s="211">
        <v>0</v>
      </c>
      <c r="T118" s="212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3" t="s">
        <v>126</v>
      </c>
      <c r="AT118" s="213" t="s">
        <v>121</v>
      </c>
      <c r="AU118" s="213" t="s">
        <v>82</v>
      </c>
      <c r="AY118" s="19" t="s">
        <v>119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9" t="s">
        <v>80</v>
      </c>
      <c r="BK118" s="214">
        <f>ROUND(I118*H118,2)</f>
        <v>0</v>
      </c>
      <c r="BL118" s="19" t="s">
        <v>126</v>
      </c>
      <c r="BM118" s="213" t="s">
        <v>166</v>
      </c>
    </row>
    <row r="119" s="2" customFormat="1">
      <c r="A119" s="40"/>
      <c r="B119" s="41"/>
      <c r="C119" s="42"/>
      <c r="D119" s="215" t="s">
        <v>128</v>
      </c>
      <c r="E119" s="42"/>
      <c r="F119" s="216" t="s">
        <v>167</v>
      </c>
      <c r="G119" s="42"/>
      <c r="H119" s="42"/>
      <c r="I119" s="217"/>
      <c r="J119" s="42"/>
      <c r="K119" s="42"/>
      <c r="L119" s="46"/>
      <c r="M119" s="218"/>
      <c r="N119" s="219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128</v>
      </c>
      <c r="AU119" s="19" t="s">
        <v>82</v>
      </c>
    </row>
    <row r="120" s="2" customFormat="1" ht="16.5" customHeight="1">
      <c r="A120" s="40"/>
      <c r="B120" s="41"/>
      <c r="C120" s="202" t="s">
        <v>132</v>
      </c>
      <c r="D120" s="202" t="s">
        <v>121</v>
      </c>
      <c r="E120" s="203" t="s">
        <v>168</v>
      </c>
      <c r="F120" s="204" t="s">
        <v>169</v>
      </c>
      <c r="G120" s="205" t="s">
        <v>165</v>
      </c>
      <c r="H120" s="206">
        <v>4</v>
      </c>
      <c r="I120" s="207"/>
      <c r="J120" s="208">
        <f>ROUND(I120*H120,2)</f>
        <v>0</v>
      </c>
      <c r="K120" s="204" t="s">
        <v>125</v>
      </c>
      <c r="L120" s="46"/>
      <c r="M120" s="209" t="s">
        <v>19</v>
      </c>
      <c r="N120" s="210" t="s">
        <v>43</v>
      </c>
      <c r="O120" s="86"/>
      <c r="P120" s="211">
        <f>O120*H120</f>
        <v>0</v>
      </c>
      <c r="Q120" s="211">
        <v>0</v>
      </c>
      <c r="R120" s="211">
        <f>Q120*H120</f>
        <v>0</v>
      </c>
      <c r="S120" s="211">
        <v>0</v>
      </c>
      <c r="T120" s="212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3" t="s">
        <v>126</v>
      </c>
      <c r="AT120" s="213" t="s">
        <v>121</v>
      </c>
      <c r="AU120" s="213" t="s">
        <v>82</v>
      </c>
      <c r="AY120" s="19" t="s">
        <v>119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9" t="s">
        <v>80</v>
      </c>
      <c r="BK120" s="214">
        <f>ROUND(I120*H120,2)</f>
        <v>0</v>
      </c>
      <c r="BL120" s="19" t="s">
        <v>126</v>
      </c>
      <c r="BM120" s="213" t="s">
        <v>170</v>
      </c>
    </row>
    <row r="121" s="2" customFormat="1">
      <c r="A121" s="40"/>
      <c r="B121" s="41"/>
      <c r="C121" s="42"/>
      <c r="D121" s="215" t="s">
        <v>128</v>
      </c>
      <c r="E121" s="42"/>
      <c r="F121" s="216" t="s">
        <v>171</v>
      </c>
      <c r="G121" s="42"/>
      <c r="H121" s="42"/>
      <c r="I121" s="217"/>
      <c r="J121" s="42"/>
      <c r="K121" s="42"/>
      <c r="L121" s="46"/>
      <c r="M121" s="218"/>
      <c r="N121" s="219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128</v>
      </c>
      <c r="AU121" s="19" t="s">
        <v>82</v>
      </c>
    </row>
    <row r="122" s="2" customFormat="1" ht="16.5" customHeight="1">
      <c r="A122" s="40"/>
      <c r="B122" s="41"/>
      <c r="C122" s="202" t="s">
        <v>172</v>
      </c>
      <c r="D122" s="202" t="s">
        <v>121</v>
      </c>
      <c r="E122" s="203" t="s">
        <v>173</v>
      </c>
      <c r="F122" s="204" t="s">
        <v>174</v>
      </c>
      <c r="G122" s="205" t="s">
        <v>165</v>
      </c>
      <c r="H122" s="206">
        <v>4</v>
      </c>
      <c r="I122" s="207"/>
      <c r="J122" s="208">
        <f>ROUND(I122*H122,2)</f>
        <v>0</v>
      </c>
      <c r="K122" s="204" t="s">
        <v>125</v>
      </c>
      <c r="L122" s="46"/>
      <c r="M122" s="209" t="s">
        <v>19</v>
      </c>
      <c r="N122" s="210" t="s">
        <v>43</v>
      </c>
      <c r="O122" s="86"/>
      <c r="P122" s="211">
        <f>O122*H122</f>
        <v>0</v>
      </c>
      <c r="Q122" s="211">
        <v>0</v>
      </c>
      <c r="R122" s="211">
        <f>Q122*H122</f>
        <v>0</v>
      </c>
      <c r="S122" s="211">
        <v>0</v>
      </c>
      <c r="T122" s="212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3" t="s">
        <v>126</v>
      </c>
      <c r="AT122" s="213" t="s">
        <v>121</v>
      </c>
      <c r="AU122" s="213" t="s">
        <v>82</v>
      </c>
      <c r="AY122" s="19" t="s">
        <v>119</v>
      </c>
      <c r="BE122" s="214">
        <f>IF(N122="základní",J122,0)</f>
        <v>0</v>
      </c>
      <c r="BF122" s="214">
        <f>IF(N122="snížená",J122,0)</f>
        <v>0</v>
      </c>
      <c r="BG122" s="214">
        <f>IF(N122="zákl. přenesená",J122,0)</f>
        <v>0</v>
      </c>
      <c r="BH122" s="214">
        <f>IF(N122="sníž. přenesená",J122,0)</f>
        <v>0</v>
      </c>
      <c r="BI122" s="214">
        <f>IF(N122="nulová",J122,0)</f>
        <v>0</v>
      </c>
      <c r="BJ122" s="19" t="s">
        <v>80</v>
      </c>
      <c r="BK122" s="214">
        <f>ROUND(I122*H122,2)</f>
        <v>0</v>
      </c>
      <c r="BL122" s="19" t="s">
        <v>126</v>
      </c>
      <c r="BM122" s="213" t="s">
        <v>175</v>
      </c>
    </row>
    <row r="123" s="2" customFormat="1">
      <c r="A123" s="40"/>
      <c r="B123" s="41"/>
      <c r="C123" s="42"/>
      <c r="D123" s="215" t="s">
        <v>128</v>
      </c>
      <c r="E123" s="42"/>
      <c r="F123" s="216" t="s">
        <v>176</v>
      </c>
      <c r="G123" s="42"/>
      <c r="H123" s="42"/>
      <c r="I123" s="217"/>
      <c r="J123" s="42"/>
      <c r="K123" s="42"/>
      <c r="L123" s="46"/>
      <c r="M123" s="218"/>
      <c r="N123" s="219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128</v>
      </c>
      <c r="AU123" s="19" t="s">
        <v>82</v>
      </c>
    </row>
    <row r="124" s="2" customFormat="1" ht="16.5" customHeight="1">
      <c r="A124" s="40"/>
      <c r="B124" s="41"/>
      <c r="C124" s="202" t="s">
        <v>177</v>
      </c>
      <c r="D124" s="202" t="s">
        <v>121</v>
      </c>
      <c r="E124" s="203" t="s">
        <v>178</v>
      </c>
      <c r="F124" s="204" t="s">
        <v>179</v>
      </c>
      <c r="G124" s="205" t="s">
        <v>165</v>
      </c>
      <c r="H124" s="206">
        <v>4</v>
      </c>
      <c r="I124" s="207"/>
      <c r="J124" s="208">
        <f>ROUND(I124*H124,2)</f>
        <v>0</v>
      </c>
      <c r="K124" s="204" t="s">
        <v>125</v>
      </c>
      <c r="L124" s="46"/>
      <c r="M124" s="209" t="s">
        <v>19</v>
      </c>
      <c r="N124" s="210" t="s">
        <v>43</v>
      </c>
      <c r="O124" s="86"/>
      <c r="P124" s="211">
        <f>O124*H124</f>
        <v>0</v>
      </c>
      <c r="Q124" s="211">
        <v>0</v>
      </c>
      <c r="R124" s="211">
        <f>Q124*H124</f>
        <v>0</v>
      </c>
      <c r="S124" s="211">
        <v>0</v>
      </c>
      <c r="T124" s="212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3" t="s">
        <v>126</v>
      </c>
      <c r="AT124" s="213" t="s">
        <v>121</v>
      </c>
      <c r="AU124" s="213" t="s">
        <v>82</v>
      </c>
      <c r="AY124" s="19" t="s">
        <v>119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9" t="s">
        <v>80</v>
      </c>
      <c r="BK124" s="214">
        <f>ROUND(I124*H124,2)</f>
        <v>0</v>
      </c>
      <c r="BL124" s="19" t="s">
        <v>126</v>
      </c>
      <c r="BM124" s="213" t="s">
        <v>180</v>
      </c>
    </row>
    <row r="125" s="2" customFormat="1">
      <c r="A125" s="40"/>
      <c r="B125" s="41"/>
      <c r="C125" s="42"/>
      <c r="D125" s="215" t="s">
        <v>128</v>
      </c>
      <c r="E125" s="42"/>
      <c r="F125" s="216" t="s">
        <v>181</v>
      </c>
      <c r="G125" s="42"/>
      <c r="H125" s="42"/>
      <c r="I125" s="217"/>
      <c r="J125" s="42"/>
      <c r="K125" s="42"/>
      <c r="L125" s="46"/>
      <c r="M125" s="218"/>
      <c r="N125" s="219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128</v>
      </c>
      <c r="AU125" s="19" t="s">
        <v>82</v>
      </c>
    </row>
    <row r="126" s="2" customFormat="1" ht="24.15" customHeight="1">
      <c r="A126" s="40"/>
      <c r="B126" s="41"/>
      <c r="C126" s="202" t="s">
        <v>182</v>
      </c>
      <c r="D126" s="202" t="s">
        <v>121</v>
      </c>
      <c r="E126" s="203" t="s">
        <v>183</v>
      </c>
      <c r="F126" s="204" t="s">
        <v>184</v>
      </c>
      <c r="G126" s="205" t="s">
        <v>165</v>
      </c>
      <c r="H126" s="206">
        <v>1.575</v>
      </c>
      <c r="I126" s="207"/>
      <c r="J126" s="208">
        <f>ROUND(I126*H126,2)</f>
        <v>0</v>
      </c>
      <c r="K126" s="204" t="s">
        <v>125</v>
      </c>
      <c r="L126" s="46"/>
      <c r="M126" s="209" t="s">
        <v>19</v>
      </c>
      <c r="N126" s="210" t="s">
        <v>43</v>
      </c>
      <c r="O126" s="86"/>
      <c r="P126" s="211">
        <f>O126*H126</f>
        <v>0</v>
      </c>
      <c r="Q126" s="211">
        <v>0</v>
      </c>
      <c r="R126" s="211">
        <f>Q126*H126</f>
        <v>0</v>
      </c>
      <c r="S126" s="211">
        <v>0</v>
      </c>
      <c r="T126" s="212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3" t="s">
        <v>126</v>
      </c>
      <c r="AT126" s="213" t="s">
        <v>121</v>
      </c>
      <c r="AU126" s="213" t="s">
        <v>82</v>
      </c>
      <c r="AY126" s="19" t="s">
        <v>119</v>
      </c>
      <c r="BE126" s="214">
        <f>IF(N126="základní",J126,0)</f>
        <v>0</v>
      </c>
      <c r="BF126" s="214">
        <f>IF(N126="snížená",J126,0)</f>
        <v>0</v>
      </c>
      <c r="BG126" s="214">
        <f>IF(N126="zákl. přenesená",J126,0)</f>
        <v>0</v>
      </c>
      <c r="BH126" s="214">
        <f>IF(N126="sníž. přenesená",J126,0)</f>
        <v>0</v>
      </c>
      <c r="BI126" s="214">
        <f>IF(N126="nulová",J126,0)</f>
        <v>0</v>
      </c>
      <c r="BJ126" s="19" t="s">
        <v>80</v>
      </c>
      <c r="BK126" s="214">
        <f>ROUND(I126*H126,2)</f>
        <v>0</v>
      </c>
      <c r="BL126" s="19" t="s">
        <v>126</v>
      </c>
      <c r="BM126" s="213" t="s">
        <v>185</v>
      </c>
    </row>
    <row r="127" s="2" customFormat="1">
      <c r="A127" s="40"/>
      <c r="B127" s="41"/>
      <c r="C127" s="42"/>
      <c r="D127" s="215" t="s">
        <v>128</v>
      </c>
      <c r="E127" s="42"/>
      <c r="F127" s="216" t="s">
        <v>186</v>
      </c>
      <c r="G127" s="42"/>
      <c r="H127" s="42"/>
      <c r="I127" s="217"/>
      <c r="J127" s="42"/>
      <c r="K127" s="42"/>
      <c r="L127" s="46"/>
      <c r="M127" s="218"/>
      <c r="N127" s="219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128</v>
      </c>
      <c r="AU127" s="19" t="s">
        <v>82</v>
      </c>
    </row>
    <row r="128" s="13" customFormat="1">
      <c r="A128" s="13"/>
      <c r="B128" s="220"/>
      <c r="C128" s="221"/>
      <c r="D128" s="222" t="s">
        <v>130</v>
      </c>
      <c r="E128" s="223" t="s">
        <v>19</v>
      </c>
      <c r="F128" s="224" t="s">
        <v>187</v>
      </c>
      <c r="G128" s="221"/>
      <c r="H128" s="223" t="s">
        <v>19</v>
      </c>
      <c r="I128" s="225"/>
      <c r="J128" s="221"/>
      <c r="K128" s="221"/>
      <c r="L128" s="226"/>
      <c r="M128" s="227"/>
      <c r="N128" s="228"/>
      <c r="O128" s="228"/>
      <c r="P128" s="228"/>
      <c r="Q128" s="228"/>
      <c r="R128" s="228"/>
      <c r="S128" s="228"/>
      <c r="T128" s="22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0" t="s">
        <v>130</v>
      </c>
      <c r="AU128" s="230" t="s">
        <v>82</v>
      </c>
      <c r="AV128" s="13" t="s">
        <v>80</v>
      </c>
      <c r="AW128" s="13" t="s">
        <v>33</v>
      </c>
      <c r="AX128" s="13" t="s">
        <v>72</v>
      </c>
      <c r="AY128" s="230" t="s">
        <v>119</v>
      </c>
    </row>
    <row r="129" s="14" customFormat="1">
      <c r="A129" s="14"/>
      <c r="B129" s="231"/>
      <c r="C129" s="232"/>
      <c r="D129" s="222" t="s">
        <v>130</v>
      </c>
      <c r="E129" s="233" t="s">
        <v>19</v>
      </c>
      <c r="F129" s="234" t="s">
        <v>188</v>
      </c>
      <c r="G129" s="232"/>
      <c r="H129" s="235">
        <v>1.575</v>
      </c>
      <c r="I129" s="236"/>
      <c r="J129" s="232"/>
      <c r="K129" s="232"/>
      <c r="L129" s="237"/>
      <c r="M129" s="238"/>
      <c r="N129" s="239"/>
      <c r="O129" s="239"/>
      <c r="P129" s="239"/>
      <c r="Q129" s="239"/>
      <c r="R129" s="239"/>
      <c r="S129" s="239"/>
      <c r="T129" s="24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1" t="s">
        <v>130</v>
      </c>
      <c r="AU129" s="241" t="s">
        <v>82</v>
      </c>
      <c r="AV129" s="14" t="s">
        <v>82</v>
      </c>
      <c r="AW129" s="14" t="s">
        <v>33</v>
      </c>
      <c r="AX129" s="14" t="s">
        <v>80</v>
      </c>
      <c r="AY129" s="241" t="s">
        <v>119</v>
      </c>
    </row>
    <row r="130" s="2" customFormat="1" ht="37.8" customHeight="1">
      <c r="A130" s="40"/>
      <c r="B130" s="41"/>
      <c r="C130" s="202" t="s">
        <v>8</v>
      </c>
      <c r="D130" s="202" t="s">
        <v>121</v>
      </c>
      <c r="E130" s="203" t="s">
        <v>189</v>
      </c>
      <c r="F130" s="204" t="s">
        <v>190</v>
      </c>
      <c r="G130" s="205" t="s">
        <v>165</v>
      </c>
      <c r="H130" s="206">
        <v>19.975000000000001</v>
      </c>
      <c r="I130" s="207"/>
      <c r="J130" s="208">
        <f>ROUND(I130*H130,2)</f>
        <v>0</v>
      </c>
      <c r="K130" s="204" t="s">
        <v>125</v>
      </c>
      <c r="L130" s="46"/>
      <c r="M130" s="209" t="s">
        <v>19</v>
      </c>
      <c r="N130" s="210" t="s">
        <v>43</v>
      </c>
      <c r="O130" s="86"/>
      <c r="P130" s="211">
        <f>O130*H130</f>
        <v>0</v>
      </c>
      <c r="Q130" s="211">
        <v>0</v>
      </c>
      <c r="R130" s="211">
        <f>Q130*H130</f>
        <v>0</v>
      </c>
      <c r="S130" s="211">
        <v>0</v>
      </c>
      <c r="T130" s="212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3" t="s">
        <v>126</v>
      </c>
      <c r="AT130" s="213" t="s">
        <v>121</v>
      </c>
      <c r="AU130" s="213" t="s">
        <v>82</v>
      </c>
      <c r="AY130" s="19" t="s">
        <v>119</v>
      </c>
      <c r="BE130" s="214">
        <f>IF(N130="základní",J130,0)</f>
        <v>0</v>
      </c>
      <c r="BF130" s="214">
        <f>IF(N130="snížená",J130,0)</f>
        <v>0</v>
      </c>
      <c r="BG130" s="214">
        <f>IF(N130="zákl. přenesená",J130,0)</f>
        <v>0</v>
      </c>
      <c r="BH130" s="214">
        <f>IF(N130="sníž. přenesená",J130,0)</f>
        <v>0</v>
      </c>
      <c r="BI130" s="214">
        <f>IF(N130="nulová",J130,0)</f>
        <v>0</v>
      </c>
      <c r="BJ130" s="19" t="s">
        <v>80</v>
      </c>
      <c r="BK130" s="214">
        <f>ROUND(I130*H130,2)</f>
        <v>0</v>
      </c>
      <c r="BL130" s="19" t="s">
        <v>126</v>
      </c>
      <c r="BM130" s="213" t="s">
        <v>191</v>
      </c>
    </row>
    <row r="131" s="2" customFormat="1">
      <c r="A131" s="40"/>
      <c r="B131" s="41"/>
      <c r="C131" s="42"/>
      <c r="D131" s="215" t="s">
        <v>128</v>
      </c>
      <c r="E131" s="42"/>
      <c r="F131" s="216" t="s">
        <v>192</v>
      </c>
      <c r="G131" s="42"/>
      <c r="H131" s="42"/>
      <c r="I131" s="217"/>
      <c r="J131" s="42"/>
      <c r="K131" s="42"/>
      <c r="L131" s="46"/>
      <c r="M131" s="218"/>
      <c r="N131" s="219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128</v>
      </c>
      <c r="AU131" s="19" t="s">
        <v>82</v>
      </c>
    </row>
    <row r="132" s="14" customFormat="1">
      <c r="A132" s="14"/>
      <c r="B132" s="231"/>
      <c r="C132" s="232"/>
      <c r="D132" s="222" t="s">
        <v>130</v>
      </c>
      <c r="E132" s="233" t="s">
        <v>19</v>
      </c>
      <c r="F132" s="234" t="s">
        <v>193</v>
      </c>
      <c r="G132" s="232"/>
      <c r="H132" s="235">
        <v>2.3999999999999999</v>
      </c>
      <c r="I132" s="236"/>
      <c r="J132" s="232"/>
      <c r="K132" s="232"/>
      <c r="L132" s="237"/>
      <c r="M132" s="238"/>
      <c r="N132" s="239"/>
      <c r="O132" s="239"/>
      <c r="P132" s="239"/>
      <c r="Q132" s="239"/>
      <c r="R132" s="239"/>
      <c r="S132" s="239"/>
      <c r="T132" s="24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1" t="s">
        <v>130</v>
      </c>
      <c r="AU132" s="241" t="s">
        <v>82</v>
      </c>
      <c r="AV132" s="14" t="s">
        <v>82</v>
      </c>
      <c r="AW132" s="14" t="s">
        <v>33</v>
      </c>
      <c r="AX132" s="14" t="s">
        <v>72</v>
      </c>
      <c r="AY132" s="241" t="s">
        <v>119</v>
      </c>
    </row>
    <row r="133" s="14" customFormat="1">
      <c r="A133" s="14"/>
      <c r="B133" s="231"/>
      <c r="C133" s="232"/>
      <c r="D133" s="222" t="s">
        <v>130</v>
      </c>
      <c r="E133" s="233" t="s">
        <v>19</v>
      </c>
      <c r="F133" s="234" t="s">
        <v>194</v>
      </c>
      <c r="G133" s="232"/>
      <c r="H133" s="235">
        <v>16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1" t="s">
        <v>130</v>
      </c>
      <c r="AU133" s="241" t="s">
        <v>82</v>
      </c>
      <c r="AV133" s="14" t="s">
        <v>82</v>
      </c>
      <c r="AW133" s="14" t="s">
        <v>33</v>
      </c>
      <c r="AX133" s="14" t="s">
        <v>72</v>
      </c>
      <c r="AY133" s="241" t="s">
        <v>119</v>
      </c>
    </row>
    <row r="134" s="14" customFormat="1">
      <c r="A134" s="14"/>
      <c r="B134" s="231"/>
      <c r="C134" s="232"/>
      <c r="D134" s="222" t="s">
        <v>130</v>
      </c>
      <c r="E134" s="233" t="s">
        <v>19</v>
      </c>
      <c r="F134" s="234" t="s">
        <v>195</v>
      </c>
      <c r="G134" s="232"/>
      <c r="H134" s="235">
        <v>1.575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1" t="s">
        <v>130</v>
      </c>
      <c r="AU134" s="241" t="s">
        <v>82</v>
      </c>
      <c r="AV134" s="14" t="s">
        <v>82</v>
      </c>
      <c r="AW134" s="14" t="s">
        <v>33</v>
      </c>
      <c r="AX134" s="14" t="s">
        <v>72</v>
      </c>
      <c r="AY134" s="241" t="s">
        <v>119</v>
      </c>
    </row>
    <row r="135" s="15" customFormat="1">
      <c r="A135" s="15"/>
      <c r="B135" s="242"/>
      <c r="C135" s="243"/>
      <c r="D135" s="222" t="s">
        <v>130</v>
      </c>
      <c r="E135" s="244" t="s">
        <v>19</v>
      </c>
      <c r="F135" s="245" t="s">
        <v>137</v>
      </c>
      <c r="G135" s="243"/>
      <c r="H135" s="246">
        <v>19.975000000000001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2" t="s">
        <v>130</v>
      </c>
      <c r="AU135" s="252" t="s">
        <v>82</v>
      </c>
      <c r="AV135" s="15" t="s">
        <v>126</v>
      </c>
      <c r="AW135" s="15" t="s">
        <v>33</v>
      </c>
      <c r="AX135" s="15" t="s">
        <v>80</v>
      </c>
      <c r="AY135" s="252" t="s">
        <v>119</v>
      </c>
    </row>
    <row r="136" s="2" customFormat="1" ht="37.8" customHeight="1">
      <c r="A136" s="40"/>
      <c r="B136" s="41"/>
      <c r="C136" s="202" t="s">
        <v>196</v>
      </c>
      <c r="D136" s="202" t="s">
        <v>121</v>
      </c>
      <c r="E136" s="203" t="s">
        <v>197</v>
      </c>
      <c r="F136" s="204" t="s">
        <v>198</v>
      </c>
      <c r="G136" s="205" t="s">
        <v>165</v>
      </c>
      <c r="H136" s="206">
        <v>299.625</v>
      </c>
      <c r="I136" s="207"/>
      <c r="J136" s="208">
        <f>ROUND(I136*H136,2)</f>
        <v>0</v>
      </c>
      <c r="K136" s="204" t="s">
        <v>125</v>
      </c>
      <c r="L136" s="46"/>
      <c r="M136" s="209" t="s">
        <v>19</v>
      </c>
      <c r="N136" s="210" t="s">
        <v>43</v>
      </c>
      <c r="O136" s="86"/>
      <c r="P136" s="211">
        <f>O136*H136</f>
        <v>0</v>
      </c>
      <c r="Q136" s="211">
        <v>0</v>
      </c>
      <c r="R136" s="211">
        <f>Q136*H136</f>
        <v>0</v>
      </c>
      <c r="S136" s="211">
        <v>0</v>
      </c>
      <c r="T136" s="212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3" t="s">
        <v>126</v>
      </c>
      <c r="AT136" s="213" t="s">
        <v>121</v>
      </c>
      <c r="AU136" s="213" t="s">
        <v>82</v>
      </c>
      <c r="AY136" s="19" t="s">
        <v>119</v>
      </c>
      <c r="BE136" s="214">
        <f>IF(N136="základní",J136,0)</f>
        <v>0</v>
      </c>
      <c r="BF136" s="214">
        <f>IF(N136="snížená",J136,0)</f>
        <v>0</v>
      </c>
      <c r="BG136" s="214">
        <f>IF(N136="zákl. přenesená",J136,0)</f>
        <v>0</v>
      </c>
      <c r="BH136" s="214">
        <f>IF(N136="sníž. přenesená",J136,0)</f>
        <v>0</v>
      </c>
      <c r="BI136" s="214">
        <f>IF(N136="nulová",J136,0)</f>
        <v>0</v>
      </c>
      <c r="BJ136" s="19" t="s">
        <v>80</v>
      </c>
      <c r="BK136" s="214">
        <f>ROUND(I136*H136,2)</f>
        <v>0</v>
      </c>
      <c r="BL136" s="19" t="s">
        <v>126</v>
      </c>
      <c r="BM136" s="213" t="s">
        <v>199</v>
      </c>
    </row>
    <row r="137" s="2" customFormat="1">
      <c r="A137" s="40"/>
      <c r="B137" s="41"/>
      <c r="C137" s="42"/>
      <c r="D137" s="215" t="s">
        <v>128</v>
      </c>
      <c r="E137" s="42"/>
      <c r="F137" s="216" t="s">
        <v>200</v>
      </c>
      <c r="G137" s="42"/>
      <c r="H137" s="42"/>
      <c r="I137" s="217"/>
      <c r="J137" s="42"/>
      <c r="K137" s="42"/>
      <c r="L137" s="46"/>
      <c r="M137" s="218"/>
      <c r="N137" s="219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128</v>
      </c>
      <c r="AU137" s="19" t="s">
        <v>82</v>
      </c>
    </row>
    <row r="138" s="14" customFormat="1">
      <c r="A138" s="14"/>
      <c r="B138" s="231"/>
      <c r="C138" s="232"/>
      <c r="D138" s="222" t="s">
        <v>130</v>
      </c>
      <c r="E138" s="233" t="s">
        <v>19</v>
      </c>
      <c r="F138" s="234" t="s">
        <v>201</v>
      </c>
      <c r="G138" s="232"/>
      <c r="H138" s="235">
        <v>299.625</v>
      </c>
      <c r="I138" s="236"/>
      <c r="J138" s="232"/>
      <c r="K138" s="232"/>
      <c r="L138" s="237"/>
      <c r="M138" s="238"/>
      <c r="N138" s="239"/>
      <c r="O138" s="239"/>
      <c r="P138" s="239"/>
      <c r="Q138" s="239"/>
      <c r="R138" s="239"/>
      <c r="S138" s="239"/>
      <c r="T138" s="24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1" t="s">
        <v>130</v>
      </c>
      <c r="AU138" s="241" t="s">
        <v>82</v>
      </c>
      <c r="AV138" s="14" t="s">
        <v>82</v>
      </c>
      <c r="AW138" s="14" t="s">
        <v>33</v>
      </c>
      <c r="AX138" s="14" t="s">
        <v>80</v>
      </c>
      <c r="AY138" s="241" t="s">
        <v>119</v>
      </c>
    </row>
    <row r="139" s="2" customFormat="1" ht="24.15" customHeight="1">
      <c r="A139" s="40"/>
      <c r="B139" s="41"/>
      <c r="C139" s="202" t="s">
        <v>202</v>
      </c>
      <c r="D139" s="202" t="s">
        <v>121</v>
      </c>
      <c r="E139" s="203" t="s">
        <v>203</v>
      </c>
      <c r="F139" s="204" t="s">
        <v>204</v>
      </c>
      <c r="G139" s="205" t="s">
        <v>165</v>
      </c>
      <c r="H139" s="206">
        <v>19.975000000000001</v>
      </c>
      <c r="I139" s="207"/>
      <c r="J139" s="208">
        <f>ROUND(I139*H139,2)</f>
        <v>0</v>
      </c>
      <c r="K139" s="204" t="s">
        <v>125</v>
      </c>
      <c r="L139" s="46"/>
      <c r="M139" s="209" t="s">
        <v>19</v>
      </c>
      <c r="N139" s="210" t="s">
        <v>43</v>
      </c>
      <c r="O139" s="86"/>
      <c r="P139" s="211">
        <f>O139*H139</f>
        <v>0</v>
      </c>
      <c r="Q139" s="211">
        <v>0</v>
      </c>
      <c r="R139" s="211">
        <f>Q139*H139</f>
        <v>0</v>
      </c>
      <c r="S139" s="211">
        <v>0</v>
      </c>
      <c r="T139" s="212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3" t="s">
        <v>126</v>
      </c>
      <c r="AT139" s="213" t="s">
        <v>121</v>
      </c>
      <c r="AU139" s="213" t="s">
        <v>82</v>
      </c>
      <c r="AY139" s="19" t="s">
        <v>119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9" t="s">
        <v>80</v>
      </c>
      <c r="BK139" s="214">
        <f>ROUND(I139*H139,2)</f>
        <v>0</v>
      </c>
      <c r="BL139" s="19" t="s">
        <v>126</v>
      </c>
      <c r="BM139" s="213" t="s">
        <v>205</v>
      </c>
    </row>
    <row r="140" s="2" customFormat="1">
      <c r="A140" s="40"/>
      <c r="B140" s="41"/>
      <c r="C140" s="42"/>
      <c r="D140" s="215" t="s">
        <v>128</v>
      </c>
      <c r="E140" s="42"/>
      <c r="F140" s="216" t="s">
        <v>206</v>
      </c>
      <c r="G140" s="42"/>
      <c r="H140" s="42"/>
      <c r="I140" s="217"/>
      <c r="J140" s="42"/>
      <c r="K140" s="42"/>
      <c r="L140" s="46"/>
      <c r="M140" s="218"/>
      <c r="N140" s="219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128</v>
      </c>
      <c r="AU140" s="19" t="s">
        <v>82</v>
      </c>
    </row>
    <row r="141" s="2" customFormat="1" ht="24.15" customHeight="1">
      <c r="A141" s="40"/>
      <c r="B141" s="41"/>
      <c r="C141" s="202" t="s">
        <v>207</v>
      </c>
      <c r="D141" s="202" t="s">
        <v>121</v>
      </c>
      <c r="E141" s="203" t="s">
        <v>208</v>
      </c>
      <c r="F141" s="204" t="s">
        <v>209</v>
      </c>
      <c r="G141" s="205" t="s">
        <v>210</v>
      </c>
      <c r="H141" s="206">
        <v>35.954999999999998</v>
      </c>
      <c r="I141" s="207"/>
      <c r="J141" s="208">
        <f>ROUND(I141*H141,2)</f>
        <v>0</v>
      </c>
      <c r="K141" s="204" t="s">
        <v>125</v>
      </c>
      <c r="L141" s="46"/>
      <c r="M141" s="209" t="s">
        <v>19</v>
      </c>
      <c r="N141" s="210" t="s">
        <v>43</v>
      </c>
      <c r="O141" s="86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126</v>
      </c>
      <c r="AT141" s="213" t="s">
        <v>121</v>
      </c>
      <c r="AU141" s="213" t="s">
        <v>82</v>
      </c>
      <c r="AY141" s="19" t="s">
        <v>119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9" t="s">
        <v>80</v>
      </c>
      <c r="BK141" s="214">
        <f>ROUND(I141*H141,2)</f>
        <v>0</v>
      </c>
      <c r="BL141" s="19" t="s">
        <v>126</v>
      </c>
      <c r="BM141" s="213" t="s">
        <v>211</v>
      </c>
    </row>
    <row r="142" s="2" customFormat="1">
      <c r="A142" s="40"/>
      <c r="B142" s="41"/>
      <c r="C142" s="42"/>
      <c r="D142" s="215" t="s">
        <v>128</v>
      </c>
      <c r="E142" s="42"/>
      <c r="F142" s="216" t="s">
        <v>212</v>
      </c>
      <c r="G142" s="42"/>
      <c r="H142" s="42"/>
      <c r="I142" s="217"/>
      <c r="J142" s="42"/>
      <c r="K142" s="42"/>
      <c r="L142" s="46"/>
      <c r="M142" s="218"/>
      <c r="N142" s="219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128</v>
      </c>
      <c r="AU142" s="19" t="s">
        <v>82</v>
      </c>
    </row>
    <row r="143" s="14" customFormat="1">
      <c r="A143" s="14"/>
      <c r="B143" s="231"/>
      <c r="C143" s="232"/>
      <c r="D143" s="222" t="s">
        <v>130</v>
      </c>
      <c r="E143" s="233" t="s">
        <v>19</v>
      </c>
      <c r="F143" s="234" t="s">
        <v>213</v>
      </c>
      <c r="G143" s="232"/>
      <c r="H143" s="235">
        <v>35.954999999999998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1" t="s">
        <v>130</v>
      </c>
      <c r="AU143" s="241" t="s">
        <v>82</v>
      </c>
      <c r="AV143" s="14" t="s">
        <v>82</v>
      </c>
      <c r="AW143" s="14" t="s">
        <v>33</v>
      </c>
      <c r="AX143" s="14" t="s">
        <v>80</v>
      </c>
      <c r="AY143" s="241" t="s">
        <v>119</v>
      </c>
    </row>
    <row r="144" s="2" customFormat="1" ht="24.15" customHeight="1">
      <c r="A144" s="40"/>
      <c r="B144" s="41"/>
      <c r="C144" s="202" t="s">
        <v>156</v>
      </c>
      <c r="D144" s="202" t="s">
        <v>121</v>
      </c>
      <c r="E144" s="203" t="s">
        <v>214</v>
      </c>
      <c r="F144" s="204" t="s">
        <v>215</v>
      </c>
      <c r="G144" s="205" t="s">
        <v>165</v>
      </c>
      <c r="H144" s="206">
        <v>19.975000000000001</v>
      </c>
      <c r="I144" s="207"/>
      <c r="J144" s="208">
        <f>ROUND(I144*H144,2)</f>
        <v>0</v>
      </c>
      <c r="K144" s="204" t="s">
        <v>125</v>
      </c>
      <c r="L144" s="46"/>
      <c r="M144" s="209" t="s">
        <v>19</v>
      </c>
      <c r="N144" s="210" t="s">
        <v>43</v>
      </c>
      <c r="O144" s="86"/>
      <c r="P144" s="211">
        <f>O144*H144</f>
        <v>0</v>
      </c>
      <c r="Q144" s="211">
        <v>0</v>
      </c>
      <c r="R144" s="211">
        <f>Q144*H144</f>
        <v>0</v>
      </c>
      <c r="S144" s="211">
        <v>0</v>
      </c>
      <c r="T144" s="212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3" t="s">
        <v>126</v>
      </c>
      <c r="AT144" s="213" t="s">
        <v>121</v>
      </c>
      <c r="AU144" s="213" t="s">
        <v>82</v>
      </c>
      <c r="AY144" s="19" t="s">
        <v>119</v>
      </c>
      <c r="BE144" s="214">
        <f>IF(N144="základní",J144,0)</f>
        <v>0</v>
      </c>
      <c r="BF144" s="214">
        <f>IF(N144="snížená",J144,0)</f>
        <v>0</v>
      </c>
      <c r="BG144" s="214">
        <f>IF(N144="zákl. přenesená",J144,0)</f>
        <v>0</v>
      </c>
      <c r="BH144" s="214">
        <f>IF(N144="sníž. přenesená",J144,0)</f>
        <v>0</v>
      </c>
      <c r="BI144" s="214">
        <f>IF(N144="nulová",J144,0)</f>
        <v>0</v>
      </c>
      <c r="BJ144" s="19" t="s">
        <v>80</v>
      </c>
      <c r="BK144" s="214">
        <f>ROUND(I144*H144,2)</f>
        <v>0</v>
      </c>
      <c r="BL144" s="19" t="s">
        <v>126</v>
      </c>
      <c r="BM144" s="213" t="s">
        <v>216</v>
      </c>
    </row>
    <row r="145" s="2" customFormat="1">
      <c r="A145" s="40"/>
      <c r="B145" s="41"/>
      <c r="C145" s="42"/>
      <c r="D145" s="215" t="s">
        <v>128</v>
      </c>
      <c r="E145" s="42"/>
      <c r="F145" s="216" t="s">
        <v>217</v>
      </c>
      <c r="G145" s="42"/>
      <c r="H145" s="42"/>
      <c r="I145" s="217"/>
      <c r="J145" s="42"/>
      <c r="K145" s="42"/>
      <c r="L145" s="46"/>
      <c r="M145" s="218"/>
      <c r="N145" s="219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128</v>
      </c>
      <c r="AU145" s="19" t="s">
        <v>82</v>
      </c>
    </row>
    <row r="146" s="14" customFormat="1">
      <c r="A146" s="14"/>
      <c r="B146" s="231"/>
      <c r="C146" s="232"/>
      <c r="D146" s="222" t="s">
        <v>130</v>
      </c>
      <c r="E146" s="233" t="s">
        <v>19</v>
      </c>
      <c r="F146" s="234" t="s">
        <v>218</v>
      </c>
      <c r="G146" s="232"/>
      <c r="H146" s="235">
        <v>19.975000000000001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1" t="s">
        <v>130</v>
      </c>
      <c r="AU146" s="241" t="s">
        <v>82</v>
      </c>
      <c r="AV146" s="14" t="s">
        <v>82</v>
      </c>
      <c r="AW146" s="14" t="s">
        <v>33</v>
      </c>
      <c r="AX146" s="14" t="s">
        <v>80</v>
      </c>
      <c r="AY146" s="241" t="s">
        <v>119</v>
      </c>
    </row>
    <row r="147" s="2" customFormat="1" ht="16.5" customHeight="1">
      <c r="A147" s="40"/>
      <c r="B147" s="41"/>
      <c r="C147" s="202" t="s">
        <v>219</v>
      </c>
      <c r="D147" s="202" t="s">
        <v>121</v>
      </c>
      <c r="E147" s="203" t="s">
        <v>220</v>
      </c>
      <c r="F147" s="204" t="s">
        <v>221</v>
      </c>
      <c r="G147" s="205" t="s">
        <v>124</v>
      </c>
      <c r="H147" s="206">
        <v>16</v>
      </c>
      <c r="I147" s="207"/>
      <c r="J147" s="208">
        <f>ROUND(I147*H147,2)</f>
        <v>0</v>
      </c>
      <c r="K147" s="204" t="s">
        <v>125</v>
      </c>
      <c r="L147" s="46"/>
      <c r="M147" s="209" t="s">
        <v>19</v>
      </c>
      <c r="N147" s="210" t="s">
        <v>43</v>
      </c>
      <c r="O147" s="86"/>
      <c r="P147" s="211">
        <f>O147*H147</f>
        <v>0</v>
      </c>
      <c r="Q147" s="211">
        <v>0</v>
      </c>
      <c r="R147" s="211">
        <f>Q147*H147</f>
        <v>0</v>
      </c>
      <c r="S147" s="211">
        <v>0</v>
      </c>
      <c r="T147" s="212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3" t="s">
        <v>126</v>
      </c>
      <c r="AT147" s="213" t="s">
        <v>121</v>
      </c>
      <c r="AU147" s="213" t="s">
        <v>82</v>
      </c>
      <c r="AY147" s="19" t="s">
        <v>119</v>
      </c>
      <c r="BE147" s="214">
        <f>IF(N147="základní",J147,0)</f>
        <v>0</v>
      </c>
      <c r="BF147" s="214">
        <f>IF(N147="snížená",J147,0)</f>
        <v>0</v>
      </c>
      <c r="BG147" s="214">
        <f>IF(N147="zákl. přenesená",J147,0)</f>
        <v>0</v>
      </c>
      <c r="BH147" s="214">
        <f>IF(N147="sníž. přenesená",J147,0)</f>
        <v>0</v>
      </c>
      <c r="BI147" s="214">
        <f>IF(N147="nulová",J147,0)</f>
        <v>0</v>
      </c>
      <c r="BJ147" s="19" t="s">
        <v>80</v>
      </c>
      <c r="BK147" s="214">
        <f>ROUND(I147*H147,2)</f>
        <v>0</v>
      </c>
      <c r="BL147" s="19" t="s">
        <v>126</v>
      </c>
      <c r="BM147" s="213" t="s">
        <v>222</v>
      </c>
    </row>
    <row r="148" s="2" customFormat="1">
      <c r="A148" s="40"/>
      <c r="B148" s="41"/>
      <c r="C148" s="42"/>
      <c r="D148" s="215" t="s">
        <v>128</v>
      </c>
      <c r="E148" s="42"/>
      <c r="F148" s="216" t="s">
        <v>223</v>
      </c>
      <c r="G148" s="42"/>
      <c r="H148" s="42"/>
      <c r="I148" s="217"/>
      <c r="J148" s="42"/>
      <c r="K148" s="42"/>
      <c r="L148" s="46"/>
      <c r="M148" s="218"/>
      <c r="N148" s="219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128</v>
      </c>
      <c r="AU148" s="19" t="s">
        <v>82</v>
      </c>
    </row>
    <row r="149" s="14" customFormat="1">
      <c r="A149" s="14"/>
      <c r="B149" s="231"/>
      <c r="C149" s="232"/>
      <c r="D149" s="222" t="s">
        <v>130</v>
      </c>
      <c r="E149" s="233" t="s">
        <v>19</v>
      </c>
      <c r="F149" s="234" t="s">
        <v>224</v>
      </c>
      <c r="G149" s="232"/>
      <c r="H149" s="235">
        <v>16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1" t="s">
        <v>130</v>
      </c>
      <c r="AU149" s="241" t="s">
        <v>82</v>
      </c>
      <c r="AV149" s="14" t="s">
        <v>82</v>
      </c>
      <c r="AW149" s="14" t="s">
        <v>33</v>
      </c>
      <c r="AX149" s="14" t="s">
        <v>80</v>
      </c>
      <c r="AY149" s="241" t="s">
        <v>119</v>
      </c>
    </row>
    <row r="150" s="12" customFormat="1" ht="22.8" customHeight="1">
      <c r="A150" s="12"/>
      <c r="B150" s="186"/>
      <c r="C150" s="187"/>
      <c r="D150" s="188" t="s">
        <v>71</v>
      </c>
      <c r="E150" s="200" t="s">
        <v>82</v>
      </c>
      <c r="F150" s="200" t="s">
        <v>225</v>
      </c>
      <c r="G150" s="187"/>
      <c r="H150" s="187"/>
      <c r="I150" s="190"/>
      <c r="J150" s="201">
        <f>BK150</f>
        <v>0</v>
      </c>
      <c r="K150" s="187"/>
      <c r="L150" s="192"/>
      <c r="M150" s="193"/>
      <c r="N150" s="194"/>
      <c r="O150" s="194"/>
      <c r="P150" s="195">
        <f>SUM(P151:P164)</f>
        <v>0</v>
      </c>
      <c r="Q150" s="194"/>
      <c r="R150" s="195">
        <f>SUM(R151:R164)</f>
        <v>6.4145275499999999</v>
      </c>
      <c r="S150" s="194"/>
      <c r="T150" s="196">
        <f>SUM(T151:T164)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7" t="s">
        <v>80</v>
      </c>
      <c r="AT150" s="198" t="s">
        <v>71</v>
      </c>
      <c r="AU150" s="198" t="s">
        <v>80</v>
      </c>
      <c r="AY150" s="197" t="s">
        <v>119</v>
      </c>
      <c r="BK150" s="199">
        <f>SUM(BK151:BK164)</f>
        <v>0</v>
      </c>
    </row>
    <row r="151" s="2" customFormat="1" ht="24.15" customHeight="1">
      <c r="A151" s="40"/>
      <c r="B151" s="41"/>
      <c r="C151" s="202" t="s">
        <v>226</v>
      </c>
      <c r="D151" s="202" t="s">
        <v>121</v>
      </c>
      <c r="E151" s="203" t="s">
        <v>227</v>
      </c>
      <c r="F151" s="204" t="s">
        <v>228</v>
      </c>
      <c r="G151" s="205" t="s">
        <v>124</v>
      </c>
      <c r="H151" s="206">
        <v>13.5</v>
      </c>
      <c r="I151" s="207"/>
      <c r="J151" s="208">
        <f>ROUND(I151*H151,2)</f>
        <v>0</v>
      </c>
      <c r="K151" s="204" t="s">
        <v>125</v>
      </c>
      <c r="L151" s="46"/>
      <c r="M151" s="209" t="s">
        <v>19</v>
      </c>
      <c r="N151" s="210" t="s">
        <v>43</v>
      </c>
      <c r="O151" s="86"/>
      <c r="P151" s="211">
        <f>O151*H151</f>
        <v>0</v>
      </c>
      <c r="Q151" s="211">
        <v>0.00017000000000000001</v>
      </c>
      <c r="R151" s="211">
        <f>Q151*H151</f>
        <v>0.0022950000000000002</v>
      </c>
      <c r="S151" s="211">
        <v>0</v>
      </c>
      <c r="T151" s="212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3" t="s">
        <v>126</v>
      </c>
      <c r="AT151" s="213" t="s">
        <v>121</v>
      </c>
      <c r="AU151" s="213" t="s">
        <v>82</v>
      </c>
      <c r="AY151" s="19" t="s">
        <v>119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9" t="s">
        <v>80</v>
      </c>
      <c r="BK151" s="214">
        <f>ROUND(I151*H151,2)</f>
        <v>0</v>
      </c>
      <c r="BL151" s="19" t="s">
        <v>126</v>
      </c>
      <c r="BM151" s="213" t="s">
        <v>229</v>
      </c>
    </row>
    <row r="152" s="2" customFormat="1">
      <c r="A152" s="40"/>
      <c r="B152" s="41"/>
      <c r="C152" s="42"/>
      <c r="D152" s="215" t="s">
        <v>128</v>
      </c>
      <c r="E152" s="42"/>
      <c r="F152" s="216" t="s">
        <v>230</v>
      </c>
      <c r="G152" s="42"/>
      <c r="H152" s="42"/>
      <c r="I152" s="217"/>
      <c r="J152" s="42"/>
      <c r="K152" s="42"/>
      <c r="L152" s="46"/>
      <c r="M152" s="218"/>
      <c r="N152" s="219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128</v>
      </c>
      <c r="AU152" s="19" t="s">
        <v>82</v>
      </c>
    </row>
    <row r="153" s="13" customFormat="1">
      <c r="A153" s="13"/>
      <c r="B153" s="220"/>
      <c r="C153" s="221"/>
      <c r="D153" s="222" t="s">
        <v>130</v>
      </c>
      <c r="E153" s="223" t="s">
        <v>19</v>
      </c>
      <c r="F153" s="224" t="s">
        <v>231</v>
      </c>
      <c r="G153" s="221"/>
      <c r="H153" s="223" t="s">
        <v>19</v>
      </c>
      <c r="I153" s="225"/>
      <c r="J153" s="221"/>
      <c r="K153" s="221"/>
      <c r="L153" s="226"/>
      <c r="M153" s="227"/>
      <c r="N153" s="228"/>
      <c r="O153" s="228"/>
      <c r="P153" s="228"/>
      <c r="Q153" s="228"/>
      <c r="R153" s="228"/>
      <c r="S153" s="228"/>
      <c r="T153" s="22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0" t="s">
        <v>130</v>
      </c>
      <c r="AU153" s="230" t="s">
        <v>82</v>
      </c>
      <c r="AV153" s="13" t="s">
        <v>80</v>
      </c>
      <c r="AW153" s="13" t="s">
        <v>33</v>
      </c>
      <c r="AX153" s="13" t="s">
        <v>72</v>
      </c>
      <c r="AY153" s="230" t="s">
        <v>119</v>
      </c>
    </row>
    <row r="154" s="14" customFormat="1">
      <c r="A154" s="14"/>
      <c r="B154" s="231"/>
      <c r="C154" s="232"/>
      <c r="D154" s="222" t="s">
        <v>130</v>
      </c>
      <c r="E154" s="233" t="s">
        <v>19</v>
      </c>
      <c r="F154" s="234" t="s">
        <v>232</v>
      </c>
      <c r="G154" s="232"/>
      <c r="H154" s="235">
        <v>13.5</v>
      </c>
      <c r="I154" s="236"/>
      <c r="J154" s="232"/>
      <c r="K154" s="232"/>
      <c r="L154" s="237"/>
      <c r="M154" s="238"/>
      <c r="N154" s="239"/>
      <c r="O154" s="239"/>
      <c r="P154" s="239"/>
      <c r="Q154" s="239"/>
      <c r="R154" s="239"/>
      <c r="S154" s="239"/>
      <c r="T154" s="24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1" t="s">
        <v>130</v>
      </c>
      <c r="AU154" s="241" t="s">
        <v>82</v>
      </c>
      <c r="AV154" s="14" t="s">
        <v>82</v>
      </c>
      <c r="AW154" s="14" t="s">
        <v>33</v>
      </c>
      <c r="AX154" s="14" t="s">
        <v>80</v>
      </c>
      <c r="AY154" s="241" t="s">
        <v>119</v>
      </c>
    </row>
    <row r="155" s="2" customFormat="1" ht="16.5" customHeight="1">
      <c r="A155" s="40"/>
      <c r="B155" s="41"/>
      <c r="C155" s="253" t="s">
        <v>233</v>
      </c>
      <c r="D155" s="253" t="s">
        <v>234</v>
      </c>
      <c r="E155" s="254" t="s">
        <v>235</v>
      </c>
      <c r="F155" s="255" t="s">
        <v>236</v>
      </c>
      <c r="G155" s="256" t="s">
        <v>124</v>
      </c>
      <c r="H155" s="257">
        <v>15.991</v>
      </c>
      <c r="I155" s="258"/>
      <c r="J155" s="259">
        <f>ROUND(I155*H155,2)</f>
        <v>0</v>
      </c>
      <c r="K155" s="255" t="s">
        <v>125</v>
      </c>
      <c r="L155" s="260"/>
      <c r="M155" s="261" t="s">
        <v>19</v>
      </c>
      <c r="N155" s="262" t="s">
        <v>43</v>
      </c>
      <c r="O155" s="86"/>
      <c r="P155" s="211">
        <f>O155*H155</f>
        <v>0</v>
      </c>
      <c r="Q155" s="211">
        <v>0.00029999999999999997</v>
      </c>
      <c r="R155" s="211">
        <f>Q155*H155</f>
        <v>0.0047972999999999991</v>
      </c>
      <c r="S155" s="211">
        <v>0</v>
      </c>
      <c r="T155" s="212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3" t="s">
        <v>132</v>
      </c>
      <c r="AT155" s="213" t="s">
        <v>234</v>
      </c>
      <c r="AU155" s="213" t="s">
        <v>82</v>
      </c>
      <c r="AY155" s="19" t="s">
        <v>119</v>
      </c>
      <c r="BE155" s="214">
        <f>IF(N155="základní",J155,0)</f>
        <v>0</v>
      </c>
      <c r="BF155" s="214">
        <f>IF(N155="snížená",J155,0)</f>
        <v>0</v>
      </c>
      <c r="BG155" s="214">
        <f>IF(N155="zákl. přenesená",J155,0)</f>
        <v>0</v>
      </c>
      <c r="BH155" s="214">
        <f>IF(N155="sníž. přenesená",J155,0)</f>
        <v>0</v>
      </c>
      <c r="BI155" s="214">
        <f>IF(N155="nulová",J155,0)</f>
        <v>0</v>
      </c>
      <c r="BJ155" s="19" t="s">
        <v>80</v>
      </c>
      <c r="BK155" s="214">
        <f>ROUND(I155*H155,2)</f>
        <v>0</v>
      </c>
      <c r="BL155" s="19" t="s">
        <v>126</v>
      </c>
      <c r="BM155" s="213" t="s">
        <v>237</v>
      </c>
    </row>
    <row r="156" s="14" customFormat="1">
      <c r="A156" s="14"/>
      <c r="B156" s="231"/>
      <c r="C156" s="232"/>
      <c r="D156" s="222" t="s">
        <v>130</v>
      </c>
      <c r="E156" s="232"/>
      <c r="F156" s="234" t="s">
        <v>238</v>
      </c>
      <c r="G156" s="232"/>
      <c r="H156" s="235">
        <v>15.991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1" t="s">
        <v>130</v>
      </c>
      <c r="AU156" s="241" t="s">
        <v>82</v>
      </c>
      <c r="AV156" s="14" t="s">
        <v>82</v>
      </c>
      <c r="AW156" s="14" t="s">
        <v>4</v>
      </c>
      <c r="AX156" s="14" t="s">
        <v>80</v>
      </c>
      <c r="AY156" s="241" t="s">
        <v>119</v>
      </c>
    </row>
    <row r="157" s="2" customFormat="1" ht="33" customHeight="1">
      <c r="A157" s="40"/>
      <c r="B157" s="41"/>
      <c r="C157" s="202" t="s">
        <v>239</v>
      </c>
      <c r="D157" s="202" t="s">
        <v>121</v>
      </c>
      <c r="E157" s="203" t="s">
        <v>240</v>
      </c>
      <c r="F157" s="204" t="s">
        <v>241</v>
      </c>
      <c r="G157" s="205" t="s">
        <v>153</v>
      </c>
      <c r="H157" s="206">
        <v>9</v>
      </c>
      <c r="I157" s="207"/>
      <c r="J157" s="208">
        <f>ROUND(I157*H157,2)</f>
        <v>0</v>
      </c>
      <c r="K157" s="204" t="s">
        <v>125</v>
      </c>
      <c r="L157" s="46"/>
      <c r="M157" s="209" t="s">
        <v>19</v>
      </c>
      <c r="N157" s="210" t="s">
        <v>43</v>
      </c>
      <c r="O157" s="86"/>
      <c r="P157" s="211">
        <f>O157*H157</f>
        <v>0</v>
      </c>
      <c r="Q157" s="211">
        <v>0.27411000000000002</v>
      </c>
      <c r="R157" s="211">
        <f>Q157*H157</f>
        <v>2.46699</v>
      </c>
      <c r="S157" s="211">
        <v>0</v>
      </c>
      <c r="T157" s="212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3" t="s">
        <v>126</v>
      </c>
      <c r="AT157" s="213" t="s">
        <v>121</v>
      </c>
      <c r="AU157" s="213" t="s">
        <v>82</v>
      </c>
      <c r="AY157" s="19" t="s">
        <v>119</v>
      </c>
      <c r="BE157" s="214">
        <f>IF(N157="základní",J157,0)</f>
        <v>0</v>
      </c>
      <c r="BF157" s="214">
        <f>IF(N157="snížená",J157,0)</f>
        <v>0</v>
      </c>
      <c r="BG157" s="214">
        <f>IF(N157="zákl. přenesená",J157,0)</f>
        <v>0</v>
      </c>
      <c r="BH157" s="214">
        <f>IF(N157="sníž. přenesená",J157,0)</f>
        <v>0</v>
      </c>
      <c r="BI157" s="214">
        <f>IF(N157="nulová",J157,0)</f>
        <v>0</v>
      </c>
      <c r="BJ157" s="19" t="s">
        <v>80</v>
      </c>
      <c r="BK157" s="214">
        <f>ROUND(I157*H157,2)</f>
        <v>0</v>
      </c>
      <c r="BL157" s="19" t="s">
        <v>126</v>
      </c>
      <c r="BM157" s="213" t="s">
        <v>242</v>
      </c>
    </row>
    <row r="158" s="2" customFormat="1">
      <c r="A158" s="40"/>
      <c r="B158" s="41"/>
      <c r="C158" s="42"/>
      <c r="D158" s="215" t="s">
        <v>128</v>
      </c>
      <c r="E158" s="42"/>
      <c r="F158" s="216" t="s">
        <v>243</v>
      </c>
      <c r="G158" s="42"/>
      <c r="H158" s="42"/>
      <c r="I158" s="217"/>
      <c r="J158" s="42"/>
      <c r="K158" s="42"/>
      <c r="L158" s="46"/>
      <c r="M158" s="218"/>
      <c r="N158" s="219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128</v>
      </c>
      <c r="AU158" s="19" t="s">
        <v>82</v>
      </c>
    </row>
    <row r="159" s="13" customFormat="1">
      <c r="A159" s="13"/>
      <c r="B159" s="220"/>
      <c r="C159" s="221"/>
      <c r="D159" s="222" t="s">
        <v>130</v>
      </c>
      <c r="E159" s="223" t="s">
        <v>19</v>
      </c>
      <c r="F159" s="224" t="s">
        <v>231</v>
      </c>
      <c r="G159" s="221"/>
      <c r="H159" s="223" t="s">
        <v>19</v>
      </c>
      <c r="I159" s="225"/>
      <c r="J159" s="221"/>
      <c r="K159" s="221"/>
      <c r="L159" s="226"/>
      <c r="M159" s="227"/>
      <c r="N159" s="228"/>
      <c r="O159" s="228"/>
      <c r="P159" s="228"/>
      <c r="Q159" s="228"/>
      <c r="R159" s="228"/>
      <c r="S159" s="228"/>
      <c r="T159" s="22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0" t="s">
        <v>130</v>
      </c>
      <c r="AU159" s="230" t="s">
        <v>82</v>
      </c>
      <c r="AV159" s="13" t="s">
        <v>80</v>
      </c>
      <c r="AW159" s="13" t="s">
        <v>33</v>
      </c>
      <c r="AX159" s="13" t="s">
        <v>72</v>
      </c>
      <c r="AY159" s="230" t="s">
        <v>119</v>
      </c>
    </row>
    <row r="160" s="14" customFormat="1">
      <c r="A160" s="14"/>
      <c r="B160" s="231"/>
      <c r="C160" s="232"/>
      <c r="D160" s="222" t="s">
        <v>130</v>
      </c>
      <c r="E160" s="233" t="s">
        <v>19</v>
      </c>
      <c r="F160" s="234" t="s">
        <v>172</v>
      </c>
      <c r="G160" s="232"/>
      <c r="H160" s="235">
        <v>9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1" t="s">
        <v>130</v>
      </c>
      <c r="AU160" s="241" t="s">
        <v>82</v>
      </c>
      <c r="AV160" s="14" t="s">
        <v>82</v>
      </c>
      <c r="AW160" s="14" t="s">
        <v>33</v>
      </c>
      <c r="AX160" s="14" t="s">
        <v>80</v>
      </c>
      <c r="AY160" s="241" t="s">
        <v>119</v>
      </c>
    </row>
    <row r="161" s="2" customFormat="1" ht="16.5" customHeight="1">
      <c r="A161" s="40"/>
      <c r="B161" s="41"/>
      <c r="C161" s="202" t="s">
        <v>7</v>
      </c>
      <c r="D161" s="202" t="s">
        <v>121</v>
      </c>
      <c r="E161" s="203" t="s">
        <v>244</v>
      </c>
      <c r="F161" s="204" t="s">
        <v>245</v>
      </c>
      <c r="G161" s="205" t="s">
        <v>165</v>
      </c>
      <c r="H161" s="206">
        <v>1.575</v>
      </c>
      <c r="I161" s="207"/>
      <c r="J161" s="208">
        <f>ROUND(I161*H161,2)</f>
        <v>0</v>
      </c>
      <c r="K161" s="204" t="s">
        <v>125</v>
      </c>
      <c r="L161" s="46"/>
      <c r="M161" s="209" t="s">
        <v>19</v>
      </c>
      <c r="N161" s="210" t="s">
        <v>43</v>
      </c>
      <c r="O161" s="86"/>
      <c r="P161" s="211">
        <f>O161*H161</f>
        <v>0</v>
      </c>
      <c r="Q161" s="211">
        <v>2.5018699999999998</v>
      </c>
      <c r="R161" s="211">
        <f>Q161*H161</f>
        <v>3.9404452499999998</v>
      </c>
      <c r="S161" s="211">
        <v>0</v>
      </c>
      <c r="T161" s="212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3" t="s">
        <v>126</v>
      </c>
      <c r="AT161" s="213" t="s">
        <v>121</v>
      </c>
      <c r="AU161" s="213" t="s">
        <v>82</v>
      </c>
      <c r="AY161" s="19" t="s">
        <v>119</v>
      </c>
      <c r="BE161" s="214">
        <f>IF(N161="základní",J161,0)</f>
        <v>0</v>
      </c>
      <c r="BF161" s="214">
        <f>IF(N161="snížená",J161,0)</f>
        <v>0</v>
      </c>
      <c r="BG161" s="214">
        <f>IF(N161="zákl. přenesená",J161,0)</f>
        <v>0</v>
      </c>
      <c r="BH161" s="214">
        <f>IF(N161="sníž. přenesená",J161,0)</f>
        <v>0</v>
      </c>
      <c r="BI161" s="214">
        <f>IF(N161="nulová",J161,0)</f>
        <v>0</v>
      </c>
      <c r="BJ161" s="19" t="s">
        <v>80</v>
      </c>
      <c r="BK161" s="214">
        <f>ROUND(I161*H161,2)</f>
        <v>0</v>
      </c>
      <c r="BL161" s="19" t="s">
        <v>126</v>
      </c>
      <c r="BM161" s="213" t="s">
        <v>246</v>
      </c>
    </row>
    <row r="162" s="2" customFormat="1">
      <c r="A162" s="40"/>
      <c r="B162" s="41"/>
      <c r="C162" s="42"/>
      <c r="D162" s="215" t="s">
        <v>128</v>
      </c>
      <c r="E162" s="42"/>
      <c r="F162" s="216" t="s">
        <v>247</v>
      </c>
      <c r="G162" s="42"/>
      <c r="H162" s="42"/>
      <c r="I162" s="217"/>
      <c r="J162" s="42"/>
      <c r="K162" s="42"/>
      <c r="L162" s="46"/>
      <c r="M162" s="218"/>
      <c r="N162" s="219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128</v>
      </c>
      <c r="AU162" s="19" t="s">
        <v>82</v>
      </c>
    </row>
    <row r="163" s="13" customFormat="1">
      <c r="A163" s="13"/>
      <c r="B163" s="220"/>
      <c r="C163" s="221"/>
      <c r="D163" s="222" t="s">
        <v>130</v>
      </c>
      <c r="E163" s="223" t="s">
        <v>19</v>
      </c>
      <c r="F163" s="224" t="s">
        <v>187</v>
      </c>
      <c r="G163" s="221"/>
      <c r="H163" s="223" t="s">
        <v>19</v>
      </c>
      <c r="I163" s="225"/>
      <c r="J163" s="221"/>
      <c r="K163" s="221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130</v>
      </c>
      <c r="AU163" s="230" t="s">
        <v>82</v>
      </c>
      <c r="AV163" s="13" t="s">
        <v>80</v>
      </c>
      <c r="AW163" s="13" t="s">
        <v>33</v>
      </c>
      <c r="AX163" s="13" t="s">
        <v>72</v>
      </c>
      <c r="AY163" s="230" t="s">
        <v>119</v>
      </c>
    </row>
    <row r="164" s="14" customFormat="1">
      <c r="A164" s="14"/>
      <c r="B164" s="231"/>
      <c r="C164" s="232"/>
      <c r="D164" s="222" t="s">
        <v>130</v>
      </c>
      <c r="E164" s="233" t="s">
        <v>19</v>
      </c>
      <c r="F164" s="234" t="s">
        <v>188</v>
      </c>
      <c r="G164" s="232"/>
      <c r="H164" s="235">
        <v>1.575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1" t="s">
        <v>130</v>
      </c>
      <c r="AU164" s="241" t="s">
        <v>82</v>
      </c>
      <c r="AV164" s="14" t="s">
        <v>82</v>
      </c>
      <c r="AW164" s="14" t="s">
        <v>33</v>
      </c>
      <c r="AX164" s="14" t="s">
        <v>80</v>
      </c>
      <c r="AY164" s="241" t="s">
        <v>119</v>
      </c>
    </row>
    <row r="165" s="12" customFormat="1" ht="22.8" customHeight="1">
      <c r="A165" s="12"/>
      <c r="B165" s="186"/>
      <c r="C165" s="187"/>
      <c r="D165" s="188" t="s">
        <v>71</v>
      </c>
      <c r="E165" s="200" t="s">
        <v>138</v>
      </c>
      <c r="F165" s="200" t="s">
        <v>248</v>
      </c>
      <c r="G165" s="187"/>
      <c r="H165" s="187"/>
      <c r="I165" s="190"/>
      <c r="J165" s="201">
        <f>BK165</f>
        <v>0</v>
      </c>
      <c r="K165" s="187"/>
      <c r="L165" s="192"/>
      <c r="M165" s="193"/>
      <c r="N165" s="194"/>
      <c r="O165" s="194"/>
      <c r="P165" s="195">
        <f>SUM(P166:P169)</f>
        <v>0</v>
      </c>
      <c r="Q165" s="194"/>
      <c r="R165" s="195">
        <f>SUM(R166:R169)</f>
        <v>6.223827</v>
      </c>
      <c r="S165" s="194"/>
      <c r="T165" s="196">
        <f>SUM(T166:T169)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97" t="s">
        <v>80</v>
      </c>
      <c r="AT165" s="198" t="s">
        <v>71</v>
      </c>
      <c r="AU165" s="198" t="s">
        <v>80</v>
      </c>
      <c r="AY165" s="197" t="s">
        <v>119</v>
      </c>
      <c r="BK165" s="199">
        <f>SUM(BK166:BK169)</f>
        <v>0</v>
      </c>
    </row>
    <row r="166" s="2" customFormat="1" ht="16.5" customHeight="1">
      <c r="A166" s="40"/>
      <c r="B166" s="41"/>
      <c r="C166" s="202" t="s">
        <v>249</v>
      </c>
      <c r="D166" s="202" t="s">
        <v>121</v>
      </c>
      <c r="E166" s="203" t="s">
        <v>250</v>
      </c>
      <c r="F166" s="204" t="s">
        <v>251</v>
      </c>
      <c r="G166" s="205" t="s">
        <v>153</v>
      </c>
      <c r="H166" s="206">
        <v>10.5</v>
      </c>
      <c r="I166" s="207"/>
      <c r="J166" s="208">
        <f>ROUND(I166*H166,2)</f>
        <v>0</v>
      </c>
      <c r="K166" s="204" t="s">
        <v>125</v>
      </c>
      <c r="L166" s="46"/>
      <c r="M166" s="209" t="s">
        <v>19</v>
      </c>
      <c r="N166" s="210" t="s">
        <v>43</v>
      </c>
      <c r="O166" s="86"/>
      <c r="P166" s="211">
        <f>O166*H166</f>
        <v>0</v>
      </c>
      <c r="Q166" s="211">
        <v>0.24127000000000001</v>
      </c>
      <c r="R166" s="211">
        <f>Q166*H166</f>
        <v>2.5333350000000001</v>
      </c>
      <c r="S166" s="211">
        <v>0</v>
      </c>
      <c r="T166" s="212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3" t="s">
        <v>126</v>
      </c>
      <c r="AT166" s="213" t="s">
        <v>121</v>
      </c>
      <c r="AU166" s="213" t="s">
        <v>82</v>
      </c>
      <c r="AY166" s="19" t="s">
        <v>119</v>
      </c>
      <c r="BE166" s="214">
        <f>IF(N166="základní",J166,0)</f>
        <v>0</v>
      </c>
      <c r="BF166" s="214">
        <f>IF(N166="snížená",J166,0)</f>
        <v>0</v>
      </c>
      <c r="BG166" s="214">
        <f>IF(N166="zákl. přenesená",J166,0)</f>
        <v>0</v>
      </c>
      <c r="BH166" s="214">
        <f>IF(N166="sníž. přenesená",J166,0)</f>
        <v>0</v>
      </c>
      <c r="BI166" s="214">
        <f>IF(N166="nulová",J166,0)</f>
        <v>0</v>
      </c>
      <c r="BJ166" s="19" t="s">
        <v>80</v>
      </c>
      <c r="BK166" s="214">
        <f>ROUND(I166*H166,2)</f>
        <v>0</v>
      </c>
      <c r="BL166" s="19" t="s">
        <v>126</v>
      </c>
      <c r="BM166" s="213" t="s">
        <v>252</v>
      </c>
    </row>
    <row r="167" s="2" customFormat="1">
      <c r="A167" s="40"/>
      <c r="B167" s="41"/>
      <c r="C167" s="42"/>
      <c r="D167" s="215" t="s">
        <v>128</v>
      </c>
      <c r="E167" s="42"/>
      <c r="F167" s="216" t="s">
        <v>253</v>
      </c>
      <c r="G167" s="42"/>
      <c r="H167" s="42"/>
      <c r="I167" s="217"/>
      <c r="J167" s="42"/>
      <c r="K167" s="42"/>
      <c r="L167" s="46"/>
      <c r="M167" s="218"/>
      <c r="N167" s="219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128</v>
      </c>
      <c r="AU167" s="19" t="s">
        <v>82</v>
      </c>
    </row>
    <row r="168" s="2" customFormat="1" ht="16.5" customHeight="1">
      <c r="A168" s="40"/>
      <c r="B168" s="41"/>
      <c r="C168" s="253" t="s">
        <v>254</v>
      </c>
      <c r="D168" s="253" t="s">
        <v>234</v>
      </c>
      <c r="E168" s="254" t="s">
        <v>255</v>
      </c>
      <c r="F168" s="255" t="s">
        <v>256</v>
      </c>
      <c r="G168" s="256" t="s">
        <v>257</v>
      </c>
      <c r="H168" s="257">
        <v>60.008000000000003</v>
      </c>
      <c r="I168" s="258"/>
      <c r="J168" s="259">
        <f>ROUND(I168*H168,2)</f>
        <v>0</v>
      </c>
      <c r="K168" s="255" t="s">
        <v>125</v>
      </c>
      <c r="L168" s="260"/>
      <c r="M168" s="261" t="s">
        <v>19</v>
      </c>
      <c r="N168" s="262" t="s">
        <v>43</v>
      </c>
      <c r="O168" s="86"/>
      <c r="P168" s="211">
        <f>O168*H168</f>
        <v>0</v>
      </c>
      <c r="Q168" s="211">
        <v>0.061499999999999999</v>
      </c>
      <c r="R168" s="211">
        <f>Q168*H168</f>
        <v>3.6904920000000003</v>
      </c>
      <c r="S168" s="211">
        <v>0</v>
      </c>
      <c r="T168" s="212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3" t="s">
        <v>132</v>
      </c>
      <c r="AT168" s="213" t="s">
        <v>234</v>
      </c>
      <c r="AU168" s="213" t="s">
        <v>82</v>
      </c>
      <c r="AY168" s="19" t="s">
        <v>119</v>
      </c>
      <c r="BE168" s="214">
        <f>IF(N168="základní",J168,0)</f>
        <v>0</v>
      </c>
      <c r="BF168" s="214">
        <f>IF(N168="snížená",J168,0)</f>
        <v>0</v>
      </c>
      <c r="BG168" s="214">
        <f>IF(N168="zákl. přenesená",J168,0)</f>
        <v>0</v>
      </c>
      <c r="BH168" s="214">
        <f>IF(N168="sníž. přenesená",J168,0)</f>
        <v>0</v>
      </c>
      <c r="BI168" s="214">
        <f>IF(N168="nulová",J168,0)</f>
        <v>0</v>
      </c>
      <c r="BJ168" s="19" t="s">
        <v>80</v>
      </c>
      <c r="BK168" s="214">
        <f>ROUND(I168*H168,2)</f>
        <v>0</v>
      </c>
      <c r="BL168" s="19" t="s">
        <v>126</v>
      </c>
      <c r="BM168" s="213" t="s">
        <v>258</v>
      </c>
    </row>
    <row r="169" s="14" customFormat="1">
      <c r="A169" s="14"/>
      <c r="B169" s="231"/>
      <c r="C169" s="232"/>
      <c r="D169" s="222" t="s">
        <v>130</v>
      </c>
      <c r="E169" s="232"/>
      <c r="F169" s="234" t="s">
        <v>259</v>
      </c>
      <c r="G169" s="232"/>
      <c r="H169" s="235">
        <v>60.008000000000003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1" t="s">
        <v>130</v>
      </c>
      <c r="AU169" s="241" t="s">
        <v>82</v>
      </c>
      <c r="AV169" s="14" t="s">
        <v>82</v>
      </c>
      <c r="AW169" s="14" t="s">
        <v>4</v>
      </c>
      <c r="AX169" s="14" t="s">
        <v>80</v>
      </c>
      <c r="AY169" s="241" t="s">
        <v>119</v>
      </c>
    </row>
    <row r="170" s="12" customFormat="1" ht="22.8" customHeight="1">
      <c r="A170" s="12"/>
      <c r="B170" s="186"/>
      <c r="C170" s="187"/>
      <c r="D170" s="188" t="s">
        <v>71</v>
      </c>
      <c r="E170" s="200" t="s">
        <v>150</v>
      </c>
      <c r="F170" s="200" t="s">
        <v>260</v>
      </c>
      <c r="G170" s="187"/>
      <c r="H170" s="187"/>
      <c r="I170" s="190"/>
      <c r="J170" s="201">
        <f>BK170</f>
        <v>0</v>
      </c>
      <c r="K170" s="187"/>
      <c r="L170" s="192"/>
      <c r="M170" s="193"/>
      <c r="N170" s="194"/>
      <c r="O170" s="194"/>
      <c r="P170" s="195">
        <f>SUM(P171:P213)</f>
        <v>0</v>
      </c>
      <c r="Q170" s="194"/>
      <c r="R170" s="195">
        <f>SUM(R171:R213)</f>
        <v>15.469440000000001</v>
      </c>
      <c r="S170" s="194"/>
      <c r="T170" s="196">
        <f>SUM(T171:T213)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7" t="s">
        <v>80</v>
      </c>
      <c r="AT170" s="198" t="s">
        <v>71</v>
      </c>
      <c r="AU170" s="198" t="s">
        <v>80</v>
      </c>
      <c r="AY170" s="197" t="s">
        <v>119</v>
      </c>
      <c r="BK170" s="199">
        <f>SUM(BK171:BK213)</f>
        <v>0</v>
      </c>
    </row>
    <row r="171" s="2" customFormat="1" ht="21.75" customHeight="1">
      <c r="A171" s="40"/>
      <c r="B171" s="41"/>
      <c r="C171" s="202" t="s">
        <v>261</v>
      </c>
      <c r="D171" s="202" t="s">
        <v>121</v>
      </c>
      <c r="E171" s="203" t="s">
        <v>262</v>
      </c>
      <c r="F171" s="204" t="s">
        <v>263</v>
      </c>
      <c r="G171" s="205" t="s">
        <v>124</v>
      </c>
      <c r="H171" s="206">
        <v>24</v>
      </c>
      <c r="I171" s="207"/>
      <c r="J171" s="208">
        <f>ROUND(I171*H171,2)</f>
        <v>0</v>
      </c>
      <c r="K171" s="204" t="s">
        <v>125</v>
      </c>
      <c r="L171" s="46"/>
      <c r="M171" s="209" t="s">
        <v>19</v>
      </c>
      <c r="N171" s="210" t="s">
        <v>43</v>
      </c>
      <c r="O171" s="86"/>
      <c r="P171" s="211">
        <f>O171*H171</f>
        <v>0</v>
      </c>
      <c r="Q171" s="211">
        <v>0</v>
      </c>
      <c r="R171" s="211">
        <f>Q171*H171</f>
        <v>0</v>
      </c>
      <c r="S171" s="211">
        <v>0</v>
      </c>
      <c r="T171" s="212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3" t="s">
        <v>126</v>
      </c>
      <c r="AT171" s="213" t="s">
        <v>121</v>
      </c>
      <c r="AU171" s="213" t="s">
        <v>82</v>
      </c>
      <c r="AY171" s="19" t="s">
        <v>119</v>
      </c>
      <c r="BE171" s="214">
        <f>IF(N171="základní",J171,0)</f>
        <v>0</v>
      </c>
      <c r="BF171" s="214">
        <f>IF(N171="snížená",J171,0)</f>
        <v>0</v>
      </c>
      <c r="BG171" s="214">
        <f>IF(N171="zákl. přenesená",J171,0)</f>
        <v>0</v>
      </c>
      <c r="BH171" s="214">
        <f>IF(N171="sníž. přenesená",J171,0)</f>
        <v>0</v>
      </c>
      <c r="BI171" s="214">
        <f>IF(N171="nulová",J171,0)</f>
        <v>0</v>
      </c>
      <c r="BJ171" s="19" t="s">
        <v>80</v>
      </c>
      <c r="BK171" s="214">
        <f>ROUND(I171*H171,2)</f>
        <v>0</v>
      </c>
      <c r="BL171" s="19" t="s">
        <v>126</v>
      </c>
      <c r="BM171" s="213" t="s">
        <v>264</v>
      </c>
    </row>
    <row r="172" s="2" customFormat="1">
      <c r="A172" s="40"/>
      <c r="B172" s="41"/>
      <c r="C172" s="42"/>
      <c r="D172" s="215" t="s">
        <v>128</v>
      </c>
      <c r="E172" s="42"/>
      <c r="F172" s="216" t="s">
        <v>265</v>
      </c>
      <c r="G172" s="42"/>
      <c r="H172" s="42"/>
      <c r="I172" s="217"/>
      <c r="J172" s="42"/>
      <c r="K172" s="42"/>
      <c r="L172" s="46"/>
      <c r="M172" s="218"/>
      <c r="N172" s="219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128</v>
      </c>
      <c r="AU172" s="19" t="s">
        <v>82</v>
      </c>
    </row>
    <row r="173" s="13" customFormat="1">
      <c r="A173" s="13"/>
      <c r="B173" s="220"/>
      <c r="C173" s="221"/>
      <c r="D173" s="222" t="s">
        <v>130</v>
      </c>
      <c r="E173" s="223" t="s">
        <v>19</v>
      </c>
      <c r="F173" s="224" t="s">
        <v>266</v>
      </c>
      <c r="G173" s="221"/>
      <c r="H173" s="223" t="s">
        <v>19</v>
      </c>
      <c r="I173" s="225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0" t="s">
        <v>130</v>
      </c>
      <c r="AU173" s="230" t="s">
        <v>82</v>
      </c>
      <c r="AV173" s="13" t="s">
        <v>80</v>
      </c>
      <c r="AW173" s="13" t="s">
        <v>33</v>
      </c>
      <c r="AX173" s="13" t="s">
        <v>72</v>
      </c>
      <c r="AY173" s="230" t="s">
        <v>119</v>
      </c>
    </row>
    <row r="174" s="13" customFormat="1">
      <c r="A174" s="13"/>
      <c r="B174" s="220"/>
      <c r="C174" s="221"/>
      <c r="D174" s="222" t="s">
        <v>130</v>
      </c>
      <c r="E174" s="223" t="s">
        <v>19</v>
      </c>
      <c r="F174" s="224" t="s">
        <v>267</v>
      </c>
      <c r="G174" s="221"/>
      <c r="H174" s="223" t="s">
        <v>19</v>
      </c>
      <c r="I174" s="225"/>
      <c r="J174" s="221"/>
      <c r="K174" s="221"/>
      <c r="L174" s="226"/>
      <c r="M174" s="227"/>
      <c r="N174" s="228"/>
      <c r="O174" s="228"/>
      <c r="P174" s="228"/>
      <c r="Q174" s="228"/>
      <c r="R174" s="228"/>
      <c r="S174" s="228"/>
      <c r="T174" s="22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0" t="s">
        <v>130</v>
      </c>
      <c r="AU174" s="230" t="s">
        <v>82</v>
      </c>
      <c r="AV174" s="13" t="s">
        <v>80</v>
      </c>
      <c r="AW174" s="13" t="s">
        <v>33</v>
      </c>
      <c r="AX174" s="13" t="s">
        <v>72</v>
      </c>
      <c r="AY174" s="230" t="s">
        <v>119</v>
      </c>
    </row>
    <row r="175" s="14" customFormat="1">
      <c r="A175" s="14"/>
      <c r="B175" s="231"/>
      <c r="C175" s="232"/>
      <c r="D175" s="222" t="s">
        <v>130</v>
      </c>
      <c r="E175" s="233" t="s">
        <v>19</v>
      </c>
      <c r="F175" s="234" t="s">
        <v>132</v>
      </c>
      <c r="G175" s="232"/>
      <c r="H175" s="235">
        <v>8</v>
      </c>
      <c r="I175" s="236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1" t="s">
        <v>130</v>
      </c>
      <c r="AU175" s="241" t="s">
        <v>82</v>
      </c>
      <c r="AV175" s="14" t="s">
        <v>82</v>
      </c>
      <c r="AW175" s="14" t="s">
        <v>33</v>
      </c>
      <c r="AX175" s="14" t="s">
        <v>72</v>
      </c>
      <c r="AY175" s="241" t="s">
        <v>119</v>
      </c>
    </row>
    <row r="176" s="13" customFormat="1">
      <c r="A176" s="13"/>
      <c r="B176" s="220"/>
      <c r="C176" s="221"/>
      <c r="D176" s="222" t="s">
        <v>130</v>
      </c>
      <c r="E176" s="223" t="s">
        <v>19</v>
      </c>
      <c r="F176" s="224" t="s">
        <v>268</v>
      </c>
      <c r="G176" s="221"/>
      <c r="H176" s="223" t="s">
        <v>19</v>
      </c>
      <c r="I176" s="225"/>
      <c r="J176" s="221"/>
      <c r="K176" s="221"/>
      <c r="L176" s="226"/>
      <c r="M176" s="227"/>
      <c r="N176" s="228"/>
      <c r="O176" s="228"/>
      <c r="P176" s="228"/>
      <c r="Q176" s="228"/>
      <c r="R176" s="228"/>
      <c r="S176" s="228"/>
      <c r="T176" s="22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0" t="s">
        <v>130</v>
      </c>
      <c r="AU176" s="230" t="s">
        <v>82</v>
      </c>
      <c r="AV176" s="13" t="s">
        <v>80</v>
      </c>
      <c r="AW176" s="13" t="s">
        <v>33</v>
      </c>
      <c r="AX176" s="13" t="s">
        <v>72</v>
      </c>
      <c r="AY176" s="230" t="s">
        <v>119</v>
      </c>
    </row>
    <row r="177" s="14" customFormat="1">
      <c r="A177" s="14"/>
      <c r="B177" s="231"/>
      <c r="C177" s="232"/>
      <c r="D177" s="222" t="s">
        <v>130</v>
      </c>
      <c r="E177" s="233" t="s">
        <v>19</v>
      </c>
      <c r="F177" s="234" t="s">
        <v>132</v>
      </c>
      <c r="G177" s="232"/>
      <c r="H177" s="235">
        <v>8</v>
      </c>
      <c r="I177" s="236"/>
      <c r="J177" s="232"/>
      <c r="K177" s="232"/>
      <c r="L177" s="237"/>
      <c r="M177" s="238"/>
      <c r="N177" s="239"/>
      <c r="O177" s="239"/>
      <c r="P177" s="239"/>
      <c r="Q177" s="239"/>
      <c r="R177" s="239"/>
      <c r="S177" s="239"/>
      <c r="T177" s="24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1" t="s">
        <v>130</v>
      </c>
      <c r="AU177" s="241" t="s">
        <v>82</v>
      </c>
      <c r="AV177" s="14" t="s">
        <v>82</v>
      </c>
      <c r="AW177" s="14" t="s">
        <v>33</v>
      </c>
      <c r="AX177" s="14" t="s">
        <v>72</v>
      </c>
      <c r="AY177" s="241" t="s">
        <v>119</v>
      </c>
    </row>
    <row r="178" s="13" customFormat="1">
      <c r="A178" s="13"/>
      <c r="B178" s="220"/>
      <c r="C178" s="221"/>
      <c r="D178" s="222" t="s">
        <v>130</v>
      </c>
      <c r="E178" s="223" t="s">
        <v>19</v>
      </c>
      <c r="F178" s="224" t="s">
        <v>269</v>
      </c>
      <c r="G178" s="221"/>
      <c r="H178" s="223" t="s">
        <v>19</v>
      </c>
      <c r="I178" s="225"/>
      <c r="J178" s="221"/>
      <c r="K178" s="221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130</v>
      </c>
      <c r="AU178" s="230" t="s">
        <v>82</v>
      </c>
      <c r="AV178" s="13" t="s">
        <v>80</v>
      </c>
      <c r="AW178" s="13" t="s">
        <v>33</v>
      </c>
      <c r="AX178" s="13" t="s">
        <v>72</v>
      </c>
      <c r="AY178" s="230" t="s">
        <v>119</v>
      </c>
    </row>
    <row r="179" s="13" customFormat="1">
      <c r="A179" s="13"/>
      <c r="B179" s="220"/>
      <c r="C179" s="221"/>
      <c r="D179" s="222" t="s">
        <v>130</v>
      </c>
      <c r="E179" s="223" t="s">
        <v>19</v>
      </c>
      <c r="F179" s="224" t="s">
        <v>270</v>
      </c>
      <c r="G179" s="221"/>
      <c r="H179" s="223" t="s">
        <v>19</v>
      </c>
      <c r="I179" s="225"/>
      <c r="J179" s="221"/>
      <c r="K179" s="221"/>
      <c r="L179" s="226"/>
      <c r="M179" s="227"/>
      <c r="N179" s="228"/>
      <c r="O179" s="228"/>
      <c r="P179" s="228"/>
      <c r="Q179" s="228"/>
      <c r="R179" s="228"/>
      <c r="S179" s="228"/>
      <c r="T179" s="22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0" t="s">
        <v>130</v>
      </c>
      <c r="AU179" s="230" t="s">
        <v>82</v>
      </c>
      <c r="AV179" s="13" t="s">
        <v>80</v>
      </c>
      <c r="AW179" s="13" t="s">
        <v>33</v>
      </c>
      <c r="AX179" s="13" t="s">
        <v>72</v>
      </c>
      <c r="AY179" s="230" t="s">
        <v>119</v>
      </c>
    </row>
    <row r="180" s="14" customFormat="1">
      <c r="A180" s="14"/>
      <c r="B180" s="231"/>
      <c r="C180" s="232"/>
      <c r="D180" s="222" t="s">
        <v>130</v>
      </c>
      <c r="E180" s="233" t="s">
        <v>19</v>
      </c>
      <c r="F180" s="234" t="s">
        <v>132</v>
      </c>
      <c r="G180" s="232"/>
      <c r="H180" s="235">
        <v>8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1" t="s">
        <v>130</v>
      </c>
      <c r="AU180" s="241" t="s">
        <v>82</v>
      </c>
      <c r="AV180" s="14" t="s">
        <v>82</v>
      </c>
      <c r="AW180" s="14" t="s">
        <v>33</v>
      </c>
      <c r="AX180" s="14" t="s">
        <v>72</v>
      </c>
      <c r="AY180" s="241" t="s">
        <v>119</v>
      </c>
    </row>
    <row r="181" s="15" customFormat="1">
      <c r="A181" s="15"/>
      <c r="B181" s="242"/>
      <c r="C181" s="243"/>
      <c r="D181" s="222" t="s">
        <v>130</v>
      </c>
      <c r="E181" s="244" t="s">
        <v>19</v>
      </c>
      <c r="F181" s="245" t="s">
        <v>137</v>
      </c>
      <c r="G181" s="243"/>
      <c r="H181" s="246">
        <v>24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2" t="s">
        <v>130</v>
      </c>
      <c r="AU181" s="252" t="s">
        <v>82</v>
      </c>
      <c r="AV181" s="15" t="s">
        <v>126</v>
      </c>
      <c r="AW181" s="15" t="s">
        <v>33</v>
      </c>
      <c r="AX181" s="15" t="s">
        <v>80</v>
      </c>
      <c r="AY181" s="252" t="s">
        <v>119</v>
      </c>
    </row>
    <row r="182" s="2" customFormat="1" ht="24.15" customHeight="1">
      <c r="A182" s="40"/>
      <c r="B182" s="41"/>
      <c r="C182" s="202" t="s">
        <v>144</v>
      </c>
      <c r="D182" s="202" t="s">
        <v>121</v>
      </c>
      <c r="E182" s="203" t="s">
        <v>271</v>
      </c>
      <c r="F182" s="204" t="s">
        <v>272</v>
      </c>
      <c r="G182" s="205" t="s">
        <v>124</v>
      </c>
      <c r="H182" s="206">
        <v>8</v>
      </c>
      <c r="I182" s="207"/>
      <c r="J182" s="208">
        <f>ROUND(I182*H182,2)</f>
        <v>0</v>
      </c>
      <c r="K182" s="204" t="s">
        <v>125</v>
      </c>
      <c r="L182" s="46"/>
      <c r="M182" s="209" t="s">
        <v>19</v>
      </c>
      <c r="N182" s="210" t="s">
        <v>43</v>
      </c>
      <c r="O182" s="86"/>
      <c r="P182" s="211">
        <f>O182*H182</f>
        <v>0</v>
      </c>
      <c r="Q182" s="211">
        <v>0</v>
      </c>
      <c r="R182" s="211">
        <f>Q182*H182</f>
        <v>0</v>
      </c>
      <c r="S182" s="211">
        <v>0</v>
      </c>
      <c r="T182" s="212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3" t="s">
        <v>126</v>
      </c>
      <c r="AT182" s="213" t="s">
        <v>121</v>
      </c>
      <c r="AU182" s="213" t="s">
        <v>82</v>
      </c>
      <c r="AY182" s="19" t="s">
        <v>119</v>
      </c>
      <c r="BE182" s="214">
        <f>IF(N182="základní",J182,0)</f>
        <v>0</v>
      </c>
      <c r="BF182" s="214">
        <f>IF(N182="snížená",J182,0)</f>
        <v>0</v>
      </c>
      <c r="BG182" s="214">
        <f>IF(N182="zákl. přenesená",J182,0)</f>
        <v>0</v>
      </c>
      <c r="BH182" s="214">
        <f>IF(N182="sníž. přenesená",J182,0)</f>
        <v>0</v>
      </c>
      <c r="BI182" s="214">
        <f>IF(N182="nulová",J182,0)</f>
        <v>0</v>
      </c>
      <c r="BJ182" s="19" t="s">
        <v>80</v>
      </c>
      <c r="BK182" s="214">
        <f>ROUND(I182*H182,2)</f>
        <v>0</v>
      </c>
      <c r="BL182" s="19" t="s">
        <v>126</v>
      </c>
      <c r="BM182" s="213" t="s">
        <v>273</v>
      </c>
    </row>
    <row r="183" s="2" customFormat="1">
      <c r="A183" s="40"/>
      <c r="B183" s="41"/>
      <c r="C183" s="42"/>
      <c r="D183" s="215" t="s">
        <v>128</v>
      </c>
      <c r="E183" s="42"/>
      <c r="F183" s="216" t="s">
        <v>274</v>
      </c>
      <c r="G183" s="42"/>
      <c r="H183" s="42"/>
      <c r="I183" s="217"/>
      <c r="J183" s="42"/>
      <c r="K183" s="42"/>
      <c r="L183" s="46"/>
      <c r="M183" s="218"/>
      <c r="N183" s="219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128</v>
      </c>
      <c r="AU183" s="19" t="s">
        <v>82</v>
      </c>
    </row>
    <row r="184" s="13" customFormat="1">
      <c r="A184" s="13"/>
      <c r="B184" s="220"/>
      <c r="C184" s="221"/>
      <c r="D184" s="222" t="s">
        <v>130</v>
      </c>
      <c r="E184" s="223" t="s">
        <v>19</v>
      </c>
      <c r="F184" s="224" t="s">
        <v>266</v>
      </c>
      <c r="G184" s="221"/>
      <c r="H184" s="223" t="s">
        <v>19</v>
      </c>
      <c r="I184" s="225"/>
      <c r="J184" s="221"/>
      <c r="K184" s="221"/>
      <c r="L184" s="226"/>
      <c r="M184" s="227"/>
      <c r="N184" s="228"/>
      <c r="O184" s="228"/>
      <c r="P184" s="228"/>
      <c r="Q184" s="228"/>
      <c r="R184" s="228"/>
      <c r="S184" s="228"/>
      <c r="T184" s="22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0" t="s">
        <v>130</v>
      </c>
      <c r="AU184" s="230" t="s">
        <v>82</v>
      </c>
      <c r="AV184" s="13" t="s">
        <v>80</v>
      </c>
      <c r="AW184" s="13" t="s">
        <v>33</v>
      </c>
      <c r="AX184" s="13" t="s">
        <v>72</v>
      </c>
      <c r="AY184" s="230" t="s">
        <v>119</v>
      </c>
    </row>
    <row r="185" s="14" customFormat="1">
      <c r="A185" s="14"/>
      <c r="B185" s="231"/>
      <c r="C185" s="232"/>
      <c r="D185" s="222" t="s">
        <v>130</v>
      </c>
      <c r="E185" s="233" t="s">
        <v>19</v>
      </c>
      <c r="F185" s="234" t="s">
        <v>132</v>
      </c>
      <c r="G185" s="232"/>
      <c r="H185" s="235">
        <v>8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1" t="s">
        <v>130</v>
      </c>
      <c r="AU185" s="241" t="s">
        <v>82</v>
      </c>
      <c r="AV185" s="14" t="s">
        <v>82</v>
      </c>
      <c r="AW185" s="14" t="s">
        <v>33</v>
      </c>
      <c r="AX185" s="14" t="s">
        <v>80</v>
      </c>
      <c r="AY185" s="241" t="s">
        <v>119</v>
      </c>
    </row>
    <row r="186" s="2" customFormat="1" ht="16.5" customHeight="1">
      <c r="A186" s="40"/>
      <c r="B186" s="41"/>
      <c r="C186" s="202" t="s">
        <v>275</v>
      </c>
      <c r="D186" s="202" t="s">
        <v>121</v>
      </c>
      <c r="E186" s="203" t="s">
        <v>276</v>
      </c>
      <c r="F186" s="204" t="s">
        <v>277</v>
      </c>
      <c r="G186" s="205" t="s">
        <v>124</v>
      </c>
      <c r="H186" s="206">
        <v>17</v>
      </c>
      <c r="I186" s="207"/>
      <c r="J186" s="208">
        <f>ROUND(I186*H186,2)</f>
        <v>0</v>
      </c>
      <c r="K186" s="204" t="s">
        <v>19</v>
      </c>
      <c r="L186" s="46"/>
      <c r="M186" s="209" t="s">
        <v>19</v>
      </c>
      <c r="N186" s="210" t="s">
        <v>43</v>
      </c>
      <c r="O186" s="86"/>
      <c r="P186" s="211">
        <f>O186*H186</f>
        <v>0</v>
      </c>
      <c r="Q186" s="211">
        <v>0.40799999999999997</v>
      </c>
      <c r="R186" s="211">
        <f>Q186*H186</f>
        <v>6.9359999999999999</v>
      </c>
      <c r="S186" s="211">
        <v>0</v>
      </c>
      <c r="T186" s="212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3" t="s">
        <v>126</v>
      </c>
      <c r="AT186" s="213" t="s">
        <v>121</v>
      </c>
      <c r="AU186" s="213" t="s">
        <v>82</v>
      </c>
      <c r="AY186" s="19" t="s">
        <v>119</v>
      </c>
      <c r="BE186" s="214">
        <f>IF(N186="základní",J186,0)</f>
        <v>0</v>
      </c>
      <c r="BF186" s="214">
        <f>IF(N186="snížená",J186,0)</f>
        <v>0</v>
      </c>
      <c r="BG186" s="214">
        <f>IF(N186="zákl. přenesená",J186,0)</f>
        <v>0</v>
      </c>
      <c r="BH186" s="214">
        <f>IF(N186="sníž. přenesená",J186,0)</f>
        <v>0</v>
      </c>
      <c r="BI186" s="214">
        <f>IF(N186="nulová",J186,0)</f>
        <v>0</v>
      </c>
      <c r="BJ186" s="19" t="s">
        <v>80</v>
      </c>
      <c r="BK186" s="214">
        <f>ROUND(I186*H186,2)</f>
        <v>0</v>
      </c>
      <c r="BL186" s="19" t="s">
        <v>126</v>
      </c>
      <c r="BM186" s="213" t="s">
        <v>278</v>
      </c>
    </row>
    <row r="187" s="13" customFormat="1">
      <c r="A187" s="13"/>
      <c r="B187" s="220"/>
      <c r="C187" s="221"/>
      <c r="D187" s="222" t="s">
        <v>130</v>
      </c>
      <c r="E187" s="223" t="s">
        <v>19</v>
      </c>
      <c r="F187" s="224" t="s">
        <v>279</v>
      </c>
      <c r="G187" s="221"/>
      <c r="H187" s="223" t="s">
        <v>19</v>
      </c>
      <c r="I187" s="225"/>
      <c r="J187" s="221"/>
      <c r="K187" s="221"/>
      <c r="L187" s="226"/>
      <c r="M187" s="227"/>
      <c r="N187" s="228"/>
      <c r="O187" s="228"/>
      <c r="P187" s="228"/>
      <c r="Q187" s="228"/>
      <c r="R187" s="228"/>
      <c r="S187" s="228"/>
      <c r="T187" s="22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0" t="s">
        <v>130</v>
      </c>
      <c r="AU187" s="230" t="s">
        <v>82</v>
      </c>
      <c r="AV187" s="13" t="s">
        <v>80</v>
      </c>
      <c r="AW187" s="13" t="s">
        <v>33</v>
      </c>
      <c r="AX187" s="13" t="s">
        <v>72</v>
      </c>
      <c r="AY187" s="230" t="s">
        <v>119</v>
      </c>
    </row>
    <row r="188" s="13" customFormat="1">
      <c r="A188" s="13"/>
      <c r="B188" s="220"/>
      <c r="C188" s="221"/>
      <c r="D188" s="222" t="s">
        <v>130</v>
      </c>
      <c r="E188" s="223" t="s">
        <v>19</v>
      </c>
      <c r="F188" s="224" t="s">
        <v>280</v>
      </c>
      <c r="G188" s="221"/>
      <c r="H188" s="223" t="s">
        <v>19</v>
      </c>
      <c r="I188" s="225"/>
      <c r="J188" s="221"/>
      <c r="K188" s="221"/>
      <c r="L188" s="226"/>
      <c r="M188" s="227"/>
      <c r="N188" s="228"/>
      <c r="O188" s="228"/>
      <c r="P188" s="228"/>
      <c r="Q188" s="228"/>
      <c r="R188" s="228"/>
      <c r="S188" s="228"/>
      <c r="T188" s="22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0" t="s">
        <v>130</v>
      </c>
      <c r="AU188" s="230" t="s">
        <v>82</v>
      </c>
      <c r="AV188" s="13" t="s">
        <v>80</v>
      </c>
      <c r="AW188" s="13" t="s">
        <v>33</v>
      </c>
      <c r="AX188" s="13" t="s">
        <v>72</v>
      </c>
      <c r="AY188" s="230" t="s">
        <v>119</v>
      </c>
    </row>
    <row r="189" s="14" customFormat="1">
      <c r="A189" s="14"/>
      <c r="B189" s="231"/>
      <c r="C189" s="232"/>
      <c r="D189" s="222" t="s">
        <v>130</v>
      </c>
      <c r="E189" s="233" t="s">
        <v>19</v>
      </c>
      <c r="F189" s="234" t="s">
        <v>219</v>
      </c>
      <c r="G189" s="232"/>
      <c r="H189" s="235">
        <v>17</v>
      </c>
      <c r="I189" s="236"/>
      <c r="J189" s="232"/>
      <c r="K189" s="232"/>
      <c r="L189" s="237"/>
      <c r="M189" s="238"/>
      <c r="N189" s="239"/>
      <c r="O189" s="239"/>
      <c r="P189" s="239"/>
      <c r="Q189" s="239"/>
      <c r="R189" s="239"/>
      <c r="S189" s="239"/>
      <c r="T189" s="24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1" t="s">
        <v>130</v>
      </c>
      <c r="AU189" s="241" t="s">
        <v>82</v>
      </c>
      <c r="AV189" s="14" t="s">
        <v>82</v>
      </c>
      <c r="AW189" s="14" t="s">
        <v>33</v>
      </c>
      <c r="AX189" s="14" t="s">
        <v>80</v>
      </c>
      <c r="AY189" s="241" t="s">
        <v>119</v>
      </c>
    </row>
    <row r="190" s="2" customFormat="1" ht="16.5" customHeight="1">
      <c r="A190" s="40"/>
      <c r="B190" s="41"/>
      <c r="C190" s="202" t="s">
        <v>281</v>
      </c>
      <c r="D190" s="202" t="s">
        <v>121</v>
      </c>
      <c r="E190" s="203" t="s">
        <v>282</v>
      </c>
      <c r="F190" s="204" t="s">
        <v>283</v>
      </c>
      <c r="G190" s="205" t="s">
        <v>124</v>
      </c>
      <c r="H190" s="206">
        <v>11</v>
      </c>
      <c r="I190" s="207"/>
      <c r="J190" s="208">
        <f>ROUND(I190*H190,2)</f>
        <v>0</v>
      </c>
      <c r="K190" s="204" t="s">
        <v>125</v>
      </c>
      <c r="L190" s="46"/>
      <c r="M190" s="209" t="s">
        <v>19</v>
      </c>
      <c r="N190" s="210" t="s">
        <v>43</v>
      </c>
      <c r="O190" s="86"/>
      <c r="P190" s="211">
        <f>O190*H190</f>
        <v>0</v>
      </c>
      <c r="Q190" s="211">
        <v>0.61199999999999999</v>
      </c>
      <c r="R190" s="211">
        <f>Q190*H190</f>
        <v>6.7320000000000002</v>
      </c>
      <c r="S190" s="211">
        <v>0</v>
      </c>
      <c r="T190" s="212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3" t="s">
        <v>126</v>
      </c>
      <c r="AT190" s="213" t="s">
        <v>121</v>
      </c>
      <c r="AU190" s="213" t="s">
        <v>82</v>
      </c>
      <c r="AY190" s="19" t="s">
        <v>119</v>
      </c>
      <c r="BE190" s="214">
        <f>IF(N190="základní",J190,0)</f>
        <v>0</v>
      </c>
      <c r="BF190" s="214">
        <f>IF(N190="snížená",J190,0)</f>
        <v>0</v>
      </c>
      <c r="BG190" s="214">
        <f>IF(N190="zákl. přenesená",J190,0)</f>
        <v>0</v>
      </c>
      <c r="BH190" s="214">
        <f>IF(N190="sníž. přenesená",J190,0)</f>
        <v>0</v>
      </c>
      <c r="BI190" s="214">
        <f>IF(N190="nulová",J190,0)</f>
        <v>0</v>
      </c>
      <c r="BJ190" s="19" t="s">
        <v>80</v>
      </c>
      <c r="BK190" s="214">
        <f>ROUND(I190*H190,2)</f>
        <v>0</v>
      </c>
      <c r="BL190" s="19" t="s">
        <v>126</v>
      </c>
      <c r="BM190" s="213" t="s">
        <v>284</v>
      </c>
    </row>
    <row r="191" s="2" customFormat="1">
      <c r="A191" s="40"/>
      <c r="B191" s="41"/>
      <c r="C191" s="42"/>
      <c r="D191" s="215" t="s">
        <v>128</v>
      </c>
      <c r="E191" s="42"/>
      <c r="F191" s="216" t="s">
        <v>285</v>
      </c>
      <c r="G191" s="42"/>
      <c r="H191" s="42"/>
      <c r="I191" s="217"/>
      <c r="J191" s="42"/>
      <c r="K191" s="42"/>
      <c r="L191" s="46"/>
      <c r="M191" s="218"/>
      <c r="N191" s="219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128</v>
      </c>
      <c r="AU191" s="19" t="s">
        <v>82</v>
      </c>
    </row>
    <row r="192" s="13" customFormat="1">
      <c r="A192" s="13"/>
      <c r="B192" s="220"/>
      <c r="C192" s="221"/>
      <c r="D192" s="222" t="s">
        <v>130</v>
      </c>
      <c r="E192" s="223" t="s">
        <v>19</v>
      </c>
      <c r="F192" s="224" t="s">
        <v>279</v>
      </c>
      <c r="G192" s="221"/>
      <c r="H192" s="223" t="s">
        <v>19</v>
      </c>
      <c r="I192" s="225"/>
      <c r="J192" s="221"/>
      <c r="K192" s="221"/>
      <c r="L192" s="226"/>
      <c r="M192" s="227"/>
      <c r="N192" s="228"/>
      <c r="O192" s="228"/>
      <c r="P192" s="228"/>
      <c r="Q192" s="228"/>
      <c r="R192" s="228"/>
      <c r="S192" s="228"/>
      <c r="T192" s="22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0" t="s">
        <v>130</v>
      </c>
      <c r="AU192" s="230" t="s">
        <v>82</v>
      </c>
      <c r="AV192" s="13" t="s">
        <v>80</v>
      </c>
      <c r="AW192" s="13" t="s">
        <v>33</v>
      </c>
      <c r="AX192" s="13" t="s">
        <v>72</v>
      </c>
      <c r="AY192" s="230" t="s">
        <v>119</v>
      </c>
    </row>
    <row r="193" s="13" customFormat="1">
      <c r="A193" s="13"/>
      <c r="B193" s="220"/>
      <c r="C193" s="221"/>
      <c r="D193" s="222" t="s">
        <v>130</v>
      </c>
      <c r="E193" s="223" t="s">
        <v>19</v>
      </c>
      <c r="F193" s="224" t="s">
        <v>286</v>
      </c>
      <c r="G193" s="221"/>
      <c r="H193" s="223" t="s">
        <v>19</v>
      </c>
      <c r="I193" s="225"/>
      <c r="J193" s="221"/>
      <c r="K193" s="221"/>
      <c r="L193" s="226"/>
      <c r="M193" s="227"/>
      <c r="N193" s="228"/>
      <c r="O193" s="228"/>
      <c r="P193" s="228"/>
      <c r="Q193" s="228"/>
      <c r="R193" s="228"/>
      <c r="S193" s="228"/>
      <c r="T193" s="22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0" t="s">
        <v>130</v>
      </c>
      <c r="AU193" s="230" t="s">
        <v>82</v>
      </c>
      <c r="AV193" s="13" t="s">
        <v>80</v>
      </c>
      <c r="AW193" s="13" t="s">
        <v>33</v>
      </c>
      <c r="AX193" s="13" t="s">
        <v>72</v>
      </c>
      <c r="AY193" s="230" t="s">
        <v>119</v>
      </c>
    </row>
    <row r="194" s="14" customFormat="1">
      <c r="A194" s="14"/>
      <c r="B194" s="231"/>
      <c r="C194" s="232"/>
      <c r="D194" s="222" t="s">
        <v>130</v>
      </c>
      <c r="E194" s="233" t="s">
        <v>19</v>
      </c>
      <c r="F194" s="234" t="s">
        <v>182</v>
      </c>
      <c r="G194" s="232"/>
      <c r="H194" s="235">
        <v>11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1" t="s">
        <v>130</v>
      </c>
      <c r="AU194" s="241" t="s">
        <v>82</v>
      </c>
      <c r="AV194" s="14" t="s">
        <v>82</v>
      </c>
      <c r="AW194" s="14" t="s">
        <v>33</v>
      </c>
      <c r="AX194" s="14" t="s">
        <v>80</v>
      </c>
      <c r="AY194" s="241" t="s">
        <v>119</v>
      </c>
    </row>
    <row r="195" s="2" customFormat="1" ht="16.5" customHeight="1">
      <c r="A195" s="40"/>
      <c r="B195" s="41"/>
      <c r="C195" s="202" t="s">
        <v>287</v>
      </c>
      <c r="D195" s="202" t="s">
        <v>121</v>
      </c>
      <c r="E195" s="203" t="s">
        <v>288</v>
      </c>
      <c r="F195" s="204" t="s">
        <v>289</v>
      </c>
      <c r="G195" s="205" t="s">
        <v>124</v>
      </c>
      <c r="H195" s="206">
        <v>8</v>
      </c>
      <c r="I195" s="207"/>
      <c r="J195" s="208">
        <f>ROUND(I195*H195,2)</f>
        <v>0</v>
      </c>
      <c r="K195" s="204" t="s">
        <v>125</v>
      </c>
      <c r="L195" s="46"/>
      <c r="M195" s="209" t="s">
        <v>19</v>
      </c>
      <c r="N195" s="210" t="s">
        <v>43</v>
      </c>
      <c r="O195" s="86"/>
      <c r="P195" s="211">
        <f>O195*H195</f>
        <v>0</v>
      </c>
      <c r="Q195" s="211">
        <v>0</v>
      </c>
      <c r="R195" s="211">
        <f>Q195*H195</f>
        <v>0</v>
      </c>
      <c r="S195" s="211">
        <v>0</v>
      </c>
      <c r="T195" s="212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3" t="s">
        <v>126</v>
      </c>
      <c r="AT195" s="213" t="s">
        <v>121</v>
      </c>
      <c r="AU195" s="213" t="s">
        <v>82</v>
      </c>
      <c r="AY195" s="19" t="s">
        <v>119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9" t="s">
        <v>80</v>
      </c>
      <c r="BK195" s="214">
        <f>ROUND(I195*H195,2)</f>
        <v>0</v>
      </c>
      <c r="BL195" s="19" t="s">
        <v>126</v>
      </c>
      <c r="BM195" s="213" t="s">
        <v>290</v>
      </c>
    </row>
    <row r="196" s="2" customFormat="1">
      <c r="A196" s="40"/>
      <c r="B196" s="41"/>
      <c r="C196" s="42"/>
      <c r="D196" s="215" t="s">
        <v>128</v>
      </c>
      <c r="E196" s="42"/>
      <c r="F196" s="216" t="s">
        <v>291</v>
      </c>
      <c r="G196" s="42"/>
      <c r="H196" s="42"/>
      <c r="I196" s="217"/>
      <c r="J196" s="42"/>
      <c r="K196" s="42"/>
      <c r="L196" s="46"/>
      <c r="M196" s="218"/>
      <c r="N196" s="219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128</v>
      </c>
      <c r="AU196" s="19" t="s">
        <v>82</v>
      </c>
    </row>
    <row r="197" s="13" customFormat="1">
      <c r="A197" s="13"/>
      <c r="B197" s="220"/>
      <c r="C197" s="221"/>
      <c r="D197" s="222" t="s">
        <v>130</v>
      </c>
      <c r="E197" s="223" t="s">
        <v>19</v>
      </c>
      <c r="F197" s="224" t="s">
        <v>266</v>
      </c>
      <c r="G197" s="221"/>
      <c r="H197" s="223" t="s">
        <v>19</v>
      </c>
      <c r="I197" s="225"/>
      <c r="J197" s="221"/>
      <c r="K197" s="221"/>
      <c r="L197" s="226"/>
      <c r="M197" s="227"/>
      <c r="N197" s="228"/>
      <c r="O197" s="228"/>
      <c r="P197" s="228"/>
      <c r="Q197" s="228"/>
      <c r="R197" s="228"/>
      <c r="S197" s="228"/>
      <c r="T197" s="22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0" t="s">
        <v>130</v>
      </c>
      <c r="AU197" s="230" t="s">
        <v>82</v>
      </c>
      <c r="AV197" s="13" t="s">
        <v>80</v>
      </c>
      <c r="AW197" s="13" t="s">
        <v>33</v>
      </c>
      <c r="AX197" s="13" t="s">
        <v>72</v>
      </c>
      <c r="AY197" s="230" t="s">
        <v>119</v>
      </c>
    </row>
    <row r="198" s="14" customFormat="1">
      <c r="A198" s="14"/>
      <c r="B198" s="231"/>
      <c r="C198" s="232"/>
      <c r="D198" s="222" t="s">
        <v>130</v>
      </c>
      <c r="E198" s="233" t="s">
        <v>19</v>
      </c>
      <c r="F198" s="234" t="s">
        <v>132</v>
      </c>
      <c r="G198" s="232"/>
      <c r="H198" s="235">
        <v>8</v>
      </c>
      <c r="I198" s="236"/>
      <c r="J198" s="232"/>
      <c r="K198" s="232"/>
      <c r="L198" s="237"/>
      <c r="M198" s="238"/>
      <c r="N198" s="239"/>
      <c r="O198" s="239"/>
      <c r="P198" s="239"/>
      <c r="Q198" s="239"/>
      <c r="R198" s="239"/>
      <c r="S198" s="239"/>
      <c r="T198" s="24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1" t="s">
        <v>130</v>
      </c>
      <c r="AU198" s="241" t="s">
        <v>82</v>
      </c>
      <c r="AV198" s="14" t="s">
        <v>82</v>
      </c>
      <c r="AW198" s="14" t="s">
        <v>33</v>
      </c>
      <c r="AX198" s="14" t="s">
        <v>80</v>
      </c>
      <c r="AY198" s="241" t="s">
        <v>119</v>
      </c>
    </row>
    <row r="199" s="2" customFormat="1" ht="16.5" customHeight="1">
      <c r="A199" s="40"/>
      <c r="B199" s="41"/>
      <c r="C199" s="202" t="s">
        <v>292</v>
      </c>
      <c r="D199" s="202" t="s">
        <v>121</v>
      </c>
      <c r="E199" s="203" t="s">
        <v>293</v>
      </c>
      <c r="F199" s="204" t="s">
        <v>294</v>
      </c>
      <c r="G199" s="205" t="s">
        <v>124</v>
      </c>
      <c r="H199" s="206">
        <v>8</v>
      </c>
      <c r="I199" s="207"/>
      <c r="J199" s="208">
        <f>ROUND(I199*H199,2)</f>
        <v>0</v>
      </c>
      <c r="K199" s="204" t="s">
        <v>125</v>
      </c>
      <c r="L199" s="46"/>
      <c r="M199" s="209" t="s">
        <v>19</v>
      </c>
      <c r="N199" s="210" t="s">
        <v>43</v>
      </c>
      <c r="O199" s="86"/>
      <c r="P199" s="211">
        <f>O199*H199</f>
        <v>0</v>
      </c>
      <c r="Q199" s="211">
        <v>0</v>
      </c>
      <c r="R199" s="211">
        <f>Q199*H199</f>
        <v>0</v>
      </c>
      <c r="S199" s="211">
        <v>0</v>
      </c>
      <c r="T199" s="212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3" t="s">
        <v>126</v>
      </c>
      <c r="AT199" s="213" t="s">
        <v>121</v>
      </c>
      <c r="AU199" s="213" t="s">
        <v>82</v>
      </c>
      <c r="AY199" s="19" t="s">
        <v>119</v>
      </c>
      <c r="BE199" s="214">
        <f>IF(N199="základní",J199,0)</f>
        <v>0</v>
      </c>
      <c r="BF199" s="214">
        <f>IF(N199="snížená",J199,0)</f>
        <v>0</v>
      </c>
      <c r="BG199" s="214">
        <f>IF(N199="zákl. přenesená",J199,0)</f>
        <v>0</v>
      </c>
      <c r="BH199" s="214">
        <f>IF(N199="sníž. přenesená",J199,0)</f>
        <v>0</v>
      </c>
      <c r="BI199" s="214">
        <f>IF(N199="nulová",J199,0)</f>
        <v>0</v>
      </c>
      <c r="BJ199" s="19" t="s">
        <v>80</v>
      </c>
      <c r="BK199" s="214">
        <f>ROUND(I199*H199,2)</f>
        <v>0</v>
      </c>
      <c r="BL199" s="19" t="s">
        <v>126</v>
      </c>
      <c r="BM199" s="213" t="s">
        <v>295</v>
      </c>
    </row>
    <row r="200" s="2" customFormat="1">
      <c r="A200" s="40"/>
      <c r="B200" s="41"/>
      <c r="C200" s="42"/>
      <c r="D200" s="215" t="s">
        <v>128</v>
      </c>
      <c r="E200" s="42"/>
      <c r="F200" s="216" t="s">
        <v>296</v>
      </c>
      <c r="G200" s="42"/>
      <c r="H200" s="42"/>
      <c r="I200" s="217"/>
      <c r="J200" s="42"/>
      <c r="K200" s="42"/>
      <c r="L200" s="46"/>
      <c r="M200" s="218"/>
      <c r="N200" s="219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128</v>
      </c>
      <c r="AU200" s="19" t="s">
        <v>82</v>
      </c>
    </row>
    <row r="201" s="13" customFormat="1">
      <c r="A201" s="13"/>
      <c r="B201" s="220"/>
      <c r="C201" s="221"/>
      <c r="D201" s="222" t="s">
        <v>130</v>
      </c>
      <c r="E201" s="223" t="s">
        <v>19</v>
      </c>
      <c r="F201" s="224" t="s">
        <v>266</v>
      </c>
      <c r="G201" s="221"/>
      <c r="H201" s="223" t="s">
        <v>19</v>
      </c>
      <c r="I201" s="225"/>
      <c r="J201" s="221"/>
      <c r="K201" s="221"/>
      <c r="L201" s="226"/>
      <c r="M201" s="227"/>
      <c r="N201" s="228"/>
      <c r="O201" s="228"/>
      <c r="P201" s="228"/>
      <c r="Q201" s="228"/>
      <c r="R201" s="228"/>
      <c r="S201" s="228"/>
      <c r="T201" s="22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0" t="s">
        <v>130</v>
      </c>
      <c r="AU201" s="230" t="s">
        <v>82</v>
      </c>
      <c r="AV201" s="13" t="s">
        <v>80</v>
      </c>
      <c r="AW201" s="13" t="s">
        <v>33</v>
      </c>
      <c r="AX201" s="13" t="s">
        <v>72</v>
      </c>
      <c r="AY201" s="230" t="s">
        <v>119</v>
      </c>
    </row>
    <row r="202" s="14" customFormat="1">
      <c r="A202" s="14"/>
      <c r="B202" s="231"/>
      <c r="C202" s="232"/>
      <c r="D202" s="222" t="s">
        <v>130</v>
      </c>
      <c r="E202" s="233" t="s">
        <v>19</v>
      </c>
      <c r="F202" s="234" t="s">
        <v>132</v>
      </c>
      <c r="G202" s="232"/>
      <c r="H202" s="235">
        <v>8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1" t="s">
        <v>130</v>
      </c>
      <c r="AU202" s="241" t="s">
        <v>82</v>
      </c>
      <c r="AV202" s="14" t="s">
        <v>82</v>
      </c>
      <c r="AW202" s="14" t="s">
        <v>33</v>
      </c>
      <c r="AX202" s="14" t="s">
        <v>80</v>
      </c>
      <c r="AY202" s="241" t="s">
        <v>119</v>
      </c>
    </row>
    <row r="203" s="2" customFormat="1" ht="24.15" customHeight="1">
      <c r="A203" s="40"/>
      <c r="B203" s="41"/>
      <c r="C203" s="202" t="s">
        <v>297</v>
      </c>
      <c r="D203" s="202" t="s">
        <v>121</v>
      </c>
      <c r="E203" s="203" t="s">
        <v>298</v>
      </c>
      <c r="F203" s="204" t="s">
        <v>299</v>
      </c>
      <c r="G203" s="205" t="s">
        <v>124</v>
      </c>
      <c r="H203" s="206">
        <v>8</v>
      </c>
      <c r="I203" s="207"/>
      <c r="J203" s="208">
        <f>ROUND(I203*H203,2)</f>
        <v>0</v>
      </c>
      <c r="K203" s="204" t="s">
        <v>125</v>
      </c>
      <c r="L203" s="46"/>
      <c r="M203" s="209" t="s">
        <v>19</v>
      </c>
      <c r="N203" s="210" t="s">
        <v>43</v>
      </c>
      <c r="O203" s="86"/>
      <c r="P203" s="211">
        <f>O203*H203</f>
        <v>0</v>
      </c>
      <c r="Q203" s="211">
        <v>0</v>
      </c>
      <c r="R203" s="211">
        <f>Q203*H203</f>
        <v>0</v>
      </c>
      <c r="S203" s="211">
        <v>0</v>
      </c>
      <c r="T203" s="212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3" t="s">
        <v>126</v>
      </c>
      <c r="AT203" s="213" t="s">
        <v>121</v>
      </c>
      <c r="AU203" s="213" t="s">
        <v>82</v>
      </c>
      <c r="AY203" s="19" t="s">
        <v>119</v>
      </c>
      <c r="BE203" s="214">
        <f>IF(N203="základní",J203,0)</f>
        <v>0</v>
      </c>
      <c r="BF203" s="214">
        <f>IF(N203="snížená",J203,0)</f>
        <v>0</v>
      </c>
      <c r="BG203" s="214">
        <f>IF(N203="zákl. přenesená",J203,0)</f>
        <v>0</v>
      </c>
      <c r="BH203" s="214">
        <f>IF(N203="sníž. přenesená",J203,0)</f>
        <v>0</v>
      </c>
      <c r="BI203" s="214">
        <f>IF(N203="nulová",J203,0)</f>
        <v>0</v>
      </c>
      <c r="BJ203" s="19" t="s">
        <v>80</v>
      </c>
      <c r="BK203" s="214">
        <f>ROUND(I203*H203,2)</f>
        <v>0</v>
      </c>
      <c r="BL203" s="19" t="s">
        <v>126</v>
      </c>
      <c r="BM203" s="213" t="s">
        <v>300</v>
      </c>
    </row>
    <row r="204" s="2" customFormat="1">
      <c r="A204" s="40"/>
      <c r="B204" s="41"/>
      <c r="C204" s="42"/>
      <c r="D204" s="215" t="s">
        <v>128</v>
      </c>
      <c r="E204" s="42"/>
      <c r="F204" s="216" t="s">
        <v>301</v>
      </c>
      <c r="G204" s="42"/>
      <c r="H204" s="42"/>
      <c r="I204" s="217"/>
      <c r="J204" s="42"/>
      <c r="K204" s="42"/>
      <c r="L204" s="46"/>
      <c r="M204" s="218"/>
      <c r="N204" s="219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128</v>
      </c>
      <c r="AU204" s="19" t="s">
        <v>82</v>
      </c>
    </row>
    <row r="205" s="13" customFormat="1">
      <c r="A205" s="13"/>
      <c r="B205" s="220"/>
      <c r="C205" s="221"/>
      <c r="D205" s="222" t="s">
        <v>130</v>
      </c>
      <c r="E205" s="223" t="s">
        <v>19</v>
      </c>
      <c r="F205" s="224" t="s">
        <v>266</v>
      </c>
      <c r="G205" s="221"/>
      <c r="H205" s="223" t="s">
        <v>19</v>
      </c>
      <c r="I205" s="225"/>
      <c r="J205" s="221"/>
      <c r="K205" s="221"/>
      <c r="L205" s="226"/>
      <c r="M205" s="227"/>
      <c r="N205" s="228"/>
      <c r="O205" s="228"/>
      <c r="P205" s="228"/>
      <c r="Q205" s="228"/>
      <c r="R205" s="228"/>
      <c r="S205" s="228"/>
      <c r="T205" s="22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0" t="s">
        <v>130</v>
      </c>
      <c r="AU205" s="230" t="s">
        <v>82</v>
      </c>
      <c r="AV205" s="13" t="s">
        <v>80</v>
      </c>
      <c r="AW205" s="13" t="s">
        <v>33</v>
      </c>
      <c r="AX205" s="13" t="s">
        <v>72</v>
      </c>
      <c r="AY205" s="230" t="s">
        <v>119</v>
      </c>
    </row>
    <row r="206" s="14" customFormat="1">
      <c r="A206" s="14"/>
      <c r="B206" s="231"/>
      <c r="C206" s="232"/>
      <c r="D206" s="222" t="s">
        <v>130</v>
      </c>
      <c r="E206" s="233" t="s">
        <v>19</v>
      </c>
      <c r="F206" s="234" t="s">
        <v>132</v>
      </c>
      <c r="G206" s="232"/>
      <c r="H206" s="235">
        <v>8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1" t="s">
        <v>130</v>
      </c>
      <c r="AU206" s="241" t="s">
        <v>82</v>
      </c>
      <c r="AV206" s="14" t="s">
        <v>82</v>
      </c>
      <c r="AW206" s="14" t="s">
        <v>33</v>
      </c>
      <c r="AX206" s="14" t="s">
        <v>80</v>
      </c>
      <c r="AY206" s="241" t="s">
        <v>119</v>
      </c>
    </row>
    <row r="207" s="2" customFormat="1" ht="37.8" customHeight="1">
      <c r="A207" s="40"/>
      <c r="B207" s="41"/>
      <c r="C207" s="202" t="s">
        <v>302</v>
      </c>
      <c r="D207" s="202" t="s">
        <v>121</v>
      </c>
      <c r="E207" s="203" t="s">
        <v>303</v>
      </c>
      <c r="F207" s="204" t="s">
        <v>304</v>
      </c>
      <c r="G207" s="205" t="s">
        <v>124</v>
      </c>
      <c r="H207" s="206">
        <v>8</v>
      </c>
      <c r="I207" s="207"/>
      <c r="J207" s="208">
        <f>ROUND(I207*H207,2)</f>
        <v>0</v>
      </c>
      <c r="K207" s="204" t="s">
        <v>125</v>
      </c>
      <c r="L207" s="46"/>
      <c r="M207" s="209" t="s">
        <v>19</v>
      </c>
      <c r="N207" s="210" t="s">
        <v>43</v>
      </c>
      <c r="O207" s="86"/>
      <c r="P207" s="211">
        <f>O207*H207</f>
        <v>0</v>
      </c>
      <c r="Q207" s="211">
        <v>0.089219999999999994</v>
      </c>
      <c r="R207" s="211">
        <f>Q207*H207</f>
        <v>0.71375999999999995</v>
      </c>
      <c r="S207" s="211">
        <v>0</v>
      </c>
      <c r="T207" s="212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3" t="s">
        <v>126</v>
      </c>
      <c r="AT207" s="213" t="s">
        <v>121</v>
      </c>
      <c r="AU207" s="213" t="s">
        <v>82</v>
      </c>
      <c r="AY207" s="19" t="s">
        <v>119</v>
      </c>
      <c r="BE207" s="214">
        <f>IF(N207="základní",J207,0)</f>
        <v>0</v>
      </c>
      <c r="BF207" s="214">
        <f>IF(N207="snížená",J207,0)</f>
        <v>0</v>
      </c>
      <c r="BG207" s="214">
        <f>IF(N207="zákl. přenesená",J207,0)</f>
        <v>0</v>
      </c>
      <c r="BH207" s="214">
        <f>IF(N207="sníž. přenesená",J207,0)</f>
        <v>0</v>
      </c>
      <c r="BI207" s="214">
        <f>IF(N207="nulová",J207,0)</f>
        <v>0</v>
      </c>
      <c r="BJ207" s="19" t="s">
        <v>80</v>
      </c>
      <c r="BK207" s="214">
        <f>ROUND(I207*H207,2)</f>
        <v>0</v>
      </c>
      <c r="BL207" s="19" t="s">
        <v>126</v>
      </c>
      <c r="BM207" s="213" t="s">
        <v>305</v>
      </c>
    </row>
    <row r="208" s="2" customFormat="1">
      <c r="A208" s="40"/>
      <c r="B208" s="41"/>
      <c r="C208" s="42"/>
      <c r="D208" s="215" t="s">
        <v>128</v>
      </c>
      <c r="E208" s="42"/>
      <c r="F208" s="216" t="s">
        <v>306</v>
      </c>
      <c r="G208" s="42"/>
      <c r="H208" s="42"/>
      <c r="I208" s="217"/>
      <c r="J208" s="42"/>
      <c r="K208" s="42"/>
      <c r="L208" s="46"/>
      <c r="M208" s="218"/>
      <c r="N208" s="219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128</v>
      </c>
      <c r="AU208" s="19" t="s">
        <v>82</v>
      </c>
    </row>
    <row r="209" s="13" customFormat="1">
      <c r="A209" s="13"/>
      <c r="B209" s="220"/>
      <c r="C209" s="221"/>
      <c r="D209" s="222" t="s">
        <v>130</v>
      </c>
      <c r="E209" s="223" t="s">
        <v>19</v>
      </c>
      <c r="F209" s="224" t="s">
        <v>269</v>
      </c>
      <c r="G209" s="221"/>
      <c r="H209" s="223" t="s">
        <v>19</v>
      </c>
      <c r="I209" s="225"/>
      <c r="J209" s="221"/>
      <c r="K209" s="221"/>
      <c r="L209" s="226"/>
      <c r="M209" s="227"/>
      <c r="N209" s="228"/>
      <c r="O209" s="228"/>
      <c r="P209" s="228"/>
      <c r="Q209" s="228"/>
      <c r="R209" s="228"/>
      <c r="S209" s="228"/>
      <c r="T209" s="22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0" t="s">
        <v>130</v>
      </c>
      <c r="AU209" s="230" t="s">
        <v>82</v>
      </c>
      <c r="AV209" s="13" t="s">
        <v>80</v>
      </c>
      <c r="AW209" s="13" t="s">
        <v>33</v>
      </c>
      <c r="AX209" s="13" t="s">
        <v>72</v>
      </c>
      <c r="AY209" s="230" t="s">
        <v>119</v>
      </c>
    </row>
    <row r="210" s="14" customFormat="1">
      <c r="A210" s="14"/>
      <c r="B210" s="231"/>
      <c r="C210" s="232"/>
      <c r="D210" s="222" t="s">
        <v>130</v>
      </c>
      <c r="E210" s="233" t="s">
        <v>19</v>
      </c>
      <c r="F210" s="234" t="s">
        <v>132</v>
      </c>
      <c r="G210" s="232"/>
      <c r="H210" s="235">
        <v>8</v>
      </c>
      <c r="I210" s="236"/>
      <c r="J210" s="232"/>
      <c r="K210" s="232"/>
      <c r="L210" s="237"/>
      <c r="M210" s="238"/>
      <c r="N210" s="239"/>
      <c r="O210" s="239"/>
      <c r="P210" s="239"/>
      <c r="Q210" s="239"/>
      <c r="R210" s="239"/>
      <c r="S210" s="239"/>
      <c r="T210" s="24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1" t="s">
        <v>130</v>
      </c>
      <c r="AU210" s="241" t="s">
        <v>82</v>
      </c>
      <c r="AV210" s="14" t="s">
        <v>82</v>
      </c>
      <c r="AW210" s="14" t="s">
        <v>33</v>
      </c>
      <c r="AX210" s="14" t="s">
        <v>80</v>
      </c>
      <c r="AY210" s="241" t="s">
        <v>119</v>
      </c>
    </row>
    <row r="211" s="2" customFormat="1" ht="16.5" customHeight="1">
      <c r="A211" s="40"/>
      <c r="B211" s="41"/>
      <c r="C211" s="253" t="s">
        <v>307</v>
      </c>
      <c r="D211" s="253" t="s">
        <v>234</v>
      </c>
      <c r="E211" s="254" t="s">
        <v>308</v>
      </c>
      <c r="F211" s="255" t="s">
        <v>309</v>
      </c>
      <c r="G211" s="256" t="s">
        <v>124</v>
      </c>
      <c r="H211" s="257">
        <v>8.2400000000000002</v>
      </c>
      <c r="I211" s="258"/>
      <c r="J211" s="259">
        <f>ROUND(I211*H211,2)</f>
        <v>0</v>
      </c>
      <c r="K211" s="255" t="s">
        <v>125</v>
      </c>
      <c r="L211" s="260"/>
      <c r="M211" s="261" t="s">
        <v>19</v>
      </c>
      <c r="N211" s="262" t="s">
        <v>43</v>
      </c>
      <c r="O211" s="86"/>
      <c r="P211" s="211">
        <f>O211*H211</f>
        <v>0</v>
      </c>
      <c r="Q211" s="211">
        <v>0.13200000000000001</v>
      </c>
      <c r="R211" s="211">
        <f>Q211*H211</f>
        <v>1.08768</v>
      </c>
      <c r="S211" s="211">
        <v>0</v>
      </c>
      <c r="T211" s="212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132</v>
      </c>
      <c r="AT211" s="213" t="s">
        <v>234</v>
      </c>
      <c r="AU211" s="213" t="s">
        <v>82</v>
      </c>
      <c r="AY211" s="19" t="s">
        <v>119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9" t="s">
        <v>80</v>
      </c>
      <c r="BK211" s="214">
        <f>ROUND(I211*H211,2)</f>
        <v>0</v>
      </c>
      <c r="BL211" s="19" t="s">
        <v>126</v>
      </c>
      <c r="BM211" s="213" t="s">
        <v>310</v>
      </c>
    </row>
    <row r="212" s="14" customFormat="1">
      <c r="A212" s="14"/>
      <c r="B212" s="231"/>
      <c r="C212" s="232"/>
      <c r="D212" s="222" t="s">
        <v>130</v>
      </c>
      <c r="E212" s="233" t="s">
        <v>19</v>
      </c>
      <c r="F212" s="234" t="s">
        <v>132</v>
      </c>
      <c r="G212" s="232"/>
      <c r="H212" s="235">
        <v>8</v>
      </c>
      <c r="I212" s="236"/>
      <c r="J212" s="232"/>
      <c r="K212" s="232"/>
      <c r="L212" s="237"/>
      <c r="M212" s="238"/>
      <c r="N212" s="239"/>
      <c r="O212" s="239"/>
      <c r="P212" s="239"/>
      <c r="Q212" s="239"/>
      <c r="R212" s="239"/>
      <c r="S212" s="239"/>
      <c r="T212" s="24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1" t="s">
        <v>130</v>
      </c>
      <c r="AU212" s="241" t="s">
        <v>82</v>
      </c>
      <c r="AV212" s="14" t="s">
        <v>82</v>
      </c>
      <c r="AW212" s="14" t="s">
        <v>33</v>
      </c>
      <c r="AX212" s="14" t="s">
        <v>80</v>
      </c>
      <c r="AY212" s="241" t="s">
        <v>119</v>
      </c>
    </row>
    <row r="213" s="14" customFormat="1">
      <c r="A213" s="14"/>
      <c r="B213" s="231"/>
      <c r="C213" s="232"/>
      <c r="D213" s="222" t="s">
        <v>130</v>
      </c>
      <c r="E213" s="232"/>
      <c r="F213" s="234" t="s">
        <v>311</v>
      </c>
      <c r="G213" s="232"/>
      <c r="H213" s="235">
        <v>8.2400000000000002</v>
      </c>
      <c r="I213" s="236"/>
      <c r="J213" s="232"/>
      <c r="K213" s="232"/>
      <c r="L213" s="237"/>
      <c r="M213" s="238"/>
      <c r="N213" s="239"/>
      <c r="O213" s="239"/>
      <c r="P213" s="239"/>
      <c r="Q213" s="239"/>
      <c r="R213" s="239"/>
      <c r="S213" s="239"/>
      <c r="T213" s="24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1" t="s">
        <v>130</v>
      </c>
      <c r="AU213" s="241" t="s">
        <v>82</v>
      </c>
      <c r="AV213" s="14" t="s">
        <v>82</v>
      </c>
      <c r="AW213" s="14" t="s">
        <v>4</v>
      </c>
      <c r="AX213" s="14" t="s">
        <v>80</v>
      </c>
      <c r="AY213" s="241" t="s">
        <v>119</v>
      </c>
    </row>
    <row r="214" s="12" customFormat="1" ht="22.8" customHeight="1">
      <c r="A214" s="12"/>
      <c r="B214" s="186"/>
      <c r="C214" s="187"/>
      <c r="D214" s="188" t="s">
        <v>71</v>
      </c>
      <c r="E214" s="200" t="s">
        <v>172</v>
      </c>
      <c r="F214" s="200" t="s">
        <v>312</v>
      </c>
      <c r="G214" s="187"/>
      <c r="H214" s="187"/>
      <c r="I214" s="190"/>
      <c r="J214" s="201">
        <f>BK214</f>
        <v>0</v>
      </c>
      <c r="K214" s="187"/>
      <c r="L214" s="192"/>
      <c r="M214" s="193"/>
      <c r="N214" s="194"/>
      <c r="O214" s="194"/>
      <c r="P214" s="195">
        <f>SUM(P215:P244)</f>
        <v>0</v>
      </c>
      <c r="Q214" s="194"/>
      <c r="R214" s="195">
        <f>SUM(R215:R244)</f>
        <v>7.09328</v>
      </c>
      <c r="S214" s="194"/>
      <c r="T214" s="196">
        <f>SUM(T215:T244)</f>
        <v>4.5675000000000008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97" t="s">
        <v>80</v>
      </c>
      <c r="AT214" s="198" t="s">
        <v>71</v>
      </c>
      <c r="AU214" s="198" t="s">
        <v>80</v>
      </c>
      <c r="AY214" s="197" t="s">
        <v>119</v>
      </c>
      <c r="BK214" s="199">
        <f>SUM(BK215:BK244)</f>
        <v>0</v>
      </c>
    </row>
    <row r="215" s="2" customFormat="1" ht="24.15" customHeight="1">
      <c r="A215" s="40"/>
      <c r="B215" s="41"/>
      <c r="C215" s="202" t="s">
        <v>313</v>
      </c>
      <c r="D215" s="202" t="s">
        <v>121</v>
      </c>
      <c r="E215" s="203" t="s">
        <v>314</v>
      </c>
      <c r="F215" s="204" t="s">
        <v>315</v>
      </c>
      <c r="G215" s="205" t="s">
        <v>153</v>
      </c>
      <c r="H215" s="206">
        <v>22</v>
      </c>
      <c r="I215" s="207"/>
      <c r="J215" s="208">
        <f>ROUND(I215*H215,2)</f>
        <v>0</v>
      </c>
      <c r="K215" s="204" t="s">
        <v>125</v>
      </c>
      <c r="L215" s="46"/>
      <c r="M215" s="209" t="s">
        <v>19</v>
      </c>
      <c r="N215" s="210" t="s">
        <v>43</v>
      </c>
      <c r="O215" s="86"/>
      <c r="P215" s="211">
        <f>O215*H215</f>
        <v>0</v>
      </c>
      <c r="Q215" s="211">
        <v>0.16850000000000001</v>
      </c>
      <c r="R215" s="211">
        <f>Q215*H215</f>
        <v>3.7070000000000003</v>
      </c>
      <c r="S215" s="211">
        <v>0</v>
      </c>
      <c r="T215" s="212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3" t="s">
        <v>126</v>
      </c>
      <c r="AT215" s="213" t="s">
        <v>121</v>
      </c>
      <c r="AU215" s="213" t="s">
        <v>82</v>
      </c>
      <c r="AY215" s="19" t="s">
        <v>119</v>
      </c>
      <c r="BE215" s="214">
        <f>IF(N215="základní",J215,0)</f>
        <v>0</v>
      </c>
      <c r="BF215" s="214">
        <f>IF(N215="snížená",J215,0)</f>
        <v>0</v>
      </c>
      <c r="BG215" s="214">
        <f>IF(N215="zákl. přenesená",J215,0)</f>
        <v>0</v>
      </c>
      <c r="BH215" s="214">
        <f>IF(N215="sníž. přenesená",J215,0)</f>
        <v>0</v>
      </c>
      <c r="BI215" s="214">
        <f>IF(N215="nulová",J215,0)</f>
        <v>0</v>
      </c>
      <c r="BJ215" s="19" t="s">
        <v>80</v>
      </c>
      <c r="BK215" s="214">
        <f>ROUND(I215*H215,2)</f>
        <v>0</v>
      </c>
      <c r="BL215" s="19" t="s">
        <v>126</v>
      </c>
      <c r="BM215" s="213" t="s">
        <v>316</v>
      </c>
    </row>
    <row r="216" s="2" customFormat="1">
      <c r="A216" s="40"/>
      <c r="B216" s="41"/>
      <c r="C216" s="42"/>
      <c r="D216" s="215" t="s">
        <v>128</v>
      </c>
      <c r="E216" s="42"/>
      <c r="F216" s="216" t="s">
        <v>317</v>
      </c>
      <c r="G216" s="42"/>
      <c r="H216" s="42"/>
      <c r="I216" s="217"/>
      <c r="J216" s="42"/>
      <c r="K216" s="42"/>
      <c r="L216" s="46"/>
      <c r="M216" s="218"/>
      <c r="N216" s="219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128</v>
      </c>
      <c r="AU216" s="19" t="s">
        <v>82</v>
      </c>
    </row>
    <row r="217" s="13" customFormat="1">
      <c r="A217" s="13"/>
      <c r="B217" s="220"/>
      <c r="C217" s="221"/>
      <c r="D217" s="222" t="s">
        <v>130</v>
      </c>
      <c r="E217" s="223" t="s">
        <v>19</v>
      </c>
      <c r="F217" s="224" t="s">
        <v>318</v>
      </c>
      <c r="G217" s="221"/>
      <c r="H217" s="223" t="s">
        <v>19</v>
      </c>
      <c r="I217" s="225"/>
      <c r="J217" s="221"/>
      <c r="K217" s="221"/>
      <c r="L217" s="226"/>
      <c r="M217" s="227"/>
      <c r="N217" s="228"/>
      <c r="O217" s="228"/>
      <c r="P217" s="228"/>
      <c r="Q217" s="228"/>
      <c r="R217" s="228"/>
      <c r="S217" s="228"/>
      <c r="T217" s="22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0" t="s">
        <v>130</v>
      </c>
      <c r="AU217" s="230" t="s">
        <v>82</v>
      </c>
      <c r="AV217" s="13" t="s">
        <v>80</v>
      </c>
      <c r="AW217" s="13" t="s">
        <v>33</v>
      </c>
      <c r="AX217" s="13" t="s">
        <v>72</v>
      </c>
      <c r="AY217" s="230" t="s">
        <v>119</v>
      </c>
    </row>
    <row r="218" s="14" customFormat="1">
      <c r="A218" s="14"/>
      <c r="B218" s="231"/>
      <c r="C218" s="232"/>
      <c r="D218" s="222" t="s">
        <v>130</v>
      </c>
      <c r="E218" s="233" t="s">
        <v>19</v>
      </c>
      <c r="F218" s="234" t="s">
        <v>219</v>
      </c>
      <c r="G218" s="232"/>
      <c r="H218" s="235">
        <v>17</v>
      </c>
      <c r="I218" s="236"/>
      <c r="J218" s="232"/>
      <c r="K218" s="232"/>
      <c r="L218" s="237"/>
      <c r="M218" s="238"/>
      <c r="N218" s="239"/>
      <c r="O218" s="239"/>
      <c r="P218" s="239"/>
      <c r="Q218" s="239"/>
      <c r="R218" s="239"/>
      <c r="S218" s="239"/>
      <c r="T218" s="24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1" t="s">
        <v>130</v>
      </c>
      <c r="AU218" s="241" t="s">
        <v>82</v>
      </c>
      <c r="AV218" s="14" t="s">
        <v>82</v>
      </c>
      <c r="AW218" s="14" t="s">
        <v>33</v>
      </c>
      <c r="AX218" s="14" t="s">
        <v>72</v>
      </c>
      <c r="AY218" s="241" t="s">
        <v>119</v>
      </c>
    </row>
    <row r="219" s="13" customFormat="1">
      <c r="A219" s="13"/>
      <c r="B219" s="220"/>
      <c r="C219" s="221"/>
      <c r="D219" s="222" t="s">
        <v>130</v>
      </c>
      <c r="E219" s="223" t="s">
        <v>19</v>
      </c>
      <c r="F219" s="224" t="s">
        <v>319</v>
      </c>
      <c r="G219" s="221"/>
      <c r="H219" s="223" t="s">
        <v>19</v>
      </c>
      <c r="I219" s="225"/>
      <c r="J219" s="221"/>
      <c r="K219" s="221"/>
      <c r="L219" s="226"/>
      <c r="M219" s="227"/>
      <c r="N219" s="228"/>
      <c r="O219" s="228"/>
      <c r="P219" s="228"/>
      <c r="Q219" s="228"/>
      <c r="R219" s="228"/>
      <c r="S219" s="228"/>
      <c r="T219" s="22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0" t="s">
        <v>130</v>
      </c>
      <c r="AU219" s="230" t="s">
        <v>82</v>
      </c>
      <c r="AV219" s="13" t="s">
        <v>80</v>
      </c>
      <c r="AW219" s="13" t="s">
        <v>33</v>
      </c>
      <c r="AX219" s="13" t="s">
        <v>72</v>
      </c>
      <c r="AY219" s="230" t="s">
        <v>119</v>
      </c>
    </row>
    <row r="220" s="14" customFormat="1">
      <c r="A220" s="14"/>
      <c r="B220" s="231"/>
      <c r="C220" s="232"/>
      <c r="D220" s="222" t="s">
        <v>130</v>
      </c>
      <c r="E220" s="233" t="s">
        <v>19</v>
      </c>
      <c r="F220" s="234" t="s">
        <v>150</v>
      </c>
      <c r="G220" s="232"/>
      <c r="H220" s="235">
        <v>5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1" t="s">
        <v>130</v>
      </c>
      <c r="AU220" s="241" t="s">
        <v>82</v>
      </c>
      <c r="AV220" s="14" t="s">
        <v>82</v>
      </c>
      <c r="AW220" s="14" t="s">
        <v>33</v>
      </c>
      <c r="AX220" s="14" t="s">
        <v>72</v>
      </c>
      <c r="AY220" s="241" t="s">
        <v>119</v>
      </c>
    </row>
    <row r="221" s="15" customFormat="1">
      <c r="A221" s="15"/>
      <c r="B221" s="242"/>
      <c r="C221" s="243"/>
      <c r="D221" s="222" t="s">
        <v>130</v>
      </c>
      <c r="E221" s="244" t="s">
        <v>19</v>
      </c>
      <c r="F221" s="245" t="s">
        <v>137</v>
      </c>
      <c r="G221" s="243"/>
      <c r="H221" s="246">
        <v>22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52" t="s">
        <v>130</v>
      </c>
      <c r="AU221" s="252" t="s">
        <v>82</v>
      </c>
      <c r="AV221" s="15" t="s">
        <v>126</v>
      </c>
      <c r="AW221" s="15" t="s">
        <v>33</v>
      </c>
      <c r="AX221" s="15" t="s">
        <v>80</v>
      </c>
      <c r="AY221" s="252" t="s">
        <v>119</v>
      </c>
    </row>
    <row r="222" s="2" customFormat="1" ht="16.5" customHeight="1">
      <c r="A222" s="40"/>
      <c r="B222" s="41"/>
      <c r="C222" s="253" t="s">
        <v>320</v>
      </c>
      <c r="D222" s="253" t="s">
        <v>234</v>
      </c>
      <c r="E222" s="254" t="s">
        <v>321</v>
      </c>
      <c r="F222" s="255" t="s">
        <v>322</v>
      </c>
      <c r="G222" s="256" t="s">
        <v>153</v>
      </c>
      <c r="H222" s="257">
        <v>17.68</v>
      </c>
      <c r="I222" s="258"/>
      <c r="J222" s="259">
        <f>ROUND(I222*H222,2)</f>
        <v>0</v>
      </c>
      <c r="K222" s="255" t="s">
        <v>125</v>
      </c>
      <c r="L222" s="260"/>
      <c r="M222" s="261" t="s">
        <v>19</v>
      </c>
      <c r="N222" s="262" t="s">
        <v>43</v>
      </c>
      <c r="O222" s="86"/>
      <c r="P222" s="211">
        <f>O222*H222</f>
        <v>0</v>
      </c>
      <c r="Q222" s="211">
        <v>0.080000000000000002</v>
      </c>
      <c r="R222" s="211">
        <f>Q222*H222</f>
        <v>1.4144000000000001</v>
      </c>
      <c r="S222" s="211">
        <v>0</v>
      </c>
      <c r="T222" s="212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3" t="s">
        <v>132</v>
      </c>
      <c r="AT222" s="213" t="s">
        <v>234</v>
      </c>
      <c r="AU222" s="213" t="s">
        <v>82</v>
      </c>
      <c r="AY222" s="19" t="s">
        <v>119</v>
      </c>
      <c r="BE222" s="214">
        <f>IF(N222="základní",J222,0)</f>
        <v>0</v>
      </c>
      <c r="BF222" s="214">
        <f>IF(N222="snížená",J222,0)</f>
        <v>0</v>
      </c>
      <c r="BG222" s="214">
        <f>IF(N222="zákl. přenesená",J222,0)</f>
        <v>0</v>
      </c>
      <c r="BH222" s="214">
        <f>IF(N222="sníž. přenesená",J222,0)</f>
        <v>0</v>
      </c>
      <c r="BI222" s="214">
        <f>IF(N222="nulová",J222,0)</f>
        <v>0</v>
      </c>
      <c r="BJ222" s="19" t="s">
        <v>80</v>
      </c>
      <c r="BK222" s="214">
        <f>ROUND(I222*H222,2)</f>
        <v>0</v>
      </c>
      <c r="BL222" s="19" t="s">
        <v>126</v>
      </c>
      <c r="BM222" s="213" t="s">
        <v>323</v>
      </c>
    </row>
    <row r="223" s="14" customFormat="1">
      <c r="A223" s="14"/>
      <c r="B223" s="231"/>
      <c r="C223" s="232"/>
      <c r="D223" s="222" t="s">
        <v>130</v>
      </c>
      <c r="E223" s="233" t="s">
        <v>19</v>
      </c>
      <c r="F223" s="234" t="s">
        <v>219</v>
      </c>
      <c r="G223" s="232"/>
      <c r="H223" s="235">
        <v>17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1" t="s">
        <v>130</v>
      </c>
      <c r="AU223" s="241" t="s">
        <v>82</v>
      </c>
      <c r="AV223" s="14" t="s">
        <v>82</v>
      </c>
      <c r="AW223" s="14" t="s">
        <v>33</v>
      </c>
      <c r="AX223" s="14" t="s">
        <v>80</v>
      </c>
      <c r="AY223" s="241" t="s">
        <v>119</v>
      </c>
    </row>
    <row r="224" s="14" customFormat="1">
      <c r="A224" s="14"/>
      <c r="B224" s="231"/>
      <c r="C224" s="232"/>
      <c r="D224" s="222" t="s">
        <v>130</v>
      </c>
      <c r="E224" s="232"/>
      <c r="F224" s="234" t="s">
        <v>324</v>
      </c>
      <c r="G224" s="232"/>
      <c r="H224" s="235">
        <v>17.68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1" t="s">
        <v>130</v>
      </c>
      <c r="AU224" s="241" t="s">
        <v>82</v>
      </c>
      <c r="AV224" s="14" t="s">
        <v>82</v>
      </c>
      <c r="AW224" s="14" t="s">
        <v>4</v>
      </c>
      <c r="AX224" s="14" t="s">
        <v>80</v>
      </c>
      <c r="AY224" s="241" t="s">
        <v>119</v>
      </c>
    </row>
    <row r="225" s="2" customFormat="1" ht="16.5" customHeight="1">
      <c r="A225" s="40"/>
      <c r="B225" s="41"/>
      <c r="C225" s="253" t="s">
        <v>325</v>
      </c>
      <c r="D225" s="253" t="s">
        <v>234</v>
      </c>
      <c r="E225" s="254" t="s">
        <v>326</v>
      </c>
      <c r="F225" s="255" t="s">
        <v>327</v>
      </c>
      <c r="G225" s="256" t="s">
        <v>153</v>
      </c>
      <c r="H225" s="257">
        <v>5.0999999999999996</v>
      </c>
      <c r="I225" s="258"/>
      <c r="J225" s="259">
        <f>ROUND(I225*H225,2)</f>
        <v>0</v>
      </c>
      <c r="K225" s="255" t="s">
        <v>125</v>
      </c>
      <c r="L225" s="260"/>
      <c r="M225" s="261" t="s">
        <v>19</v>
      </c>
      <c r="N225" s="262" t="s">
        <v>43</v>
      </c>
      <c r="O225" s="86"/>
      <c r="P225" s="211">
        <f>O225*H225</f>
        <v>0</v>
      </c>
      <c r="Q225" s="211">
        <v>0.056000000000000001</v>
      </c>
      <c r="R225" s="211">
        <f>Q225*H225</f>
        <v>0.28559999999999996</v>
      </c>
      <c r="S225" s="211">
        <v>0</v>
      </c>
      <c r="T225" s="212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3" t="s">
        <v>132</v>
      </c>
      <c r="AT225" s="213" t="s">
        <v>234</v>
      </c>
      <c r="AU225" s="213" t="s">
        <v>82</v>
      </c>
      <c r="AY225" s="19" t="s">
        <v>119</v>
      </c>
      <c r="BE225" s="214">
        <f>IF(N225="základní",J225,0)</f>
        <v>0</v>
      </c>
      <c r="BF225" s="214">
        <f>IF(N225="snížená",J225,0)</f>
        <v>0</v>
      </c>
      <c r="BG225" s="214">
        <f>IF(N225="zákl. přenesená",J225,0)</f>
        <v>0</v>
      </c>
      <c r="BH225" s="214">
        <f>IF(N225="sníž. přenesená",J225,0)</f>
        <v>0</v>
      </c>
      <c r="BI225" s="214">
        <f>IF(N225="nulová",J225,0)</f>
        <v>0</v>
      </c>
      <c r="BJ225" s="19" t="s">
        <v>80</v>
      </c>
      <c r="BK225" s="214">
        <f>ROUND(I225*H225,2)</f>
        <v>0</v>
      </c>
      <c r="BL225" s="19" t="s">
        <v>126</v>
      </c>
      <c r="BM225" s="213" t="s">
        <v>328</v>
      </c>
    </row>
    <row r="226" s="14" customFormat="1">
      <c r="A226" s="14"/>
      <c r="B226" s="231"/>
      <c r="C226" s="232"/>
      <c r="D226" s="222" t="s">
        <v>130</v>
      </c>
      <c r="E226" s="233" t="s">
        <v>19</v>
      </c>
      <c r="F226" s="234" t="s">
        <v>150</v>
      </c>
      <c r="G226" s="232"/>
      <c r="H226" s="235">
        <v>5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1" t="s">
        <v>130</v>
      </c>
      <c r="AU226" s="241" t="s">
        <v>82</v>
      </c>
      <c r="AV226" s="14" t="s">
        <v>82</v>
      </c>
      <c r="AW226" s="14" t="s">
        <v>33</v>
      </c>
      <c r="AX226" s="14" t="s">
        <v>80</v>
      </c>
      <c r="AY226" s="241" t="s">
        <v>119</v>
      </c>
    </row>
    <row r="227" s="14" customFormat="1">
      <c r="A227" s="14"/>
      <c r="B227" s="231"/>
      <c r="C227" s="232"/>
      <c r="D227" s="222" t="s">
        <v>130</v>
      </c>
      <c r="E227" s="232"/>
      <c r="F227" s="234" t="s">
        <v>329</v>
      </c>
      <c r="G227" s="232"/>
      <c r="H227" s="235">
        <v>5.0999999999999996</v>
      </c>
      <c r="I227" s="236"/>
      <c r="J227" s="232"/>
      <c r="K227" s="232"/>
      <c r="L227" s="237"/>
      <c r="M227" s="238"/>
      <c r="N227" s="239"/>
      <c r="O227" s="239"/>
      <c r="P227" s="239"/>
      <c r="Q227" s="239"/>
      <c r="R227" s="239"/>
      <c r="S227" s="239"/>
      <c r="T227" s="24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1" t="s">
        <v>130</v>
      </c>
      <c r="AU227" s="241" t="s">
        <v>82</v>
      </c>
      <c r="AV227" s="14" t="s">
        <v>82</v>
      </c>
      <c r="AW227" s="14" t="s">
        <v>4</v>
      </c>
      <c r="AX227" s="14" t="s">
        <v>80</v>
      </c>
      <c r="AY227" s="241" t="s">
        <v>119</v>
      </c>
    </row>
    <row r="228" s="2" customFormat="1" ht="24.15" customHeight="1">
      <c r="A228" s="40"/>
      <c r="B228" s="41"/>
      <c r="C228" s="202" t="s">
        <v>330</v>
      </c>
      <c r="D228" s="202" t="s">
        <v>121</v>
      </c>
      <c r="E228" s="203" t="s">
        <v>331</v>
      </c>
      <c r="F228" s="204" t="s">
        <v>332</v>
      </c>
      <c r="G228" s="205" t="s">
        <v>153</v>
      </c>
      <c r="H228" s="206">
        <v>3</v>
      </c>
      <c r="I228" s="207"/>
      <c r="J228" s="208">
        <f>ROUND(I228*H228,2)</f>
        <v>0</v>
      </c>
      <c r="K228" s="204" t="s">
        <v>125</v>
      </c>
      <c r="L228" s="46"/>
      <c r="M228" s="209" t="s">
        <v>19</v>
      </c>
      <c r="N228" s="210" t="s">
        <v>43</v>
      </c>
      <c r="O228" s="86"/>
      <c r="P228" s="211">
        <f>O228*H228</f>
        <v>0</v>
      </c>
      <c r="Q228" s="211">
        <v>0.2157</v>
      </c>
      <c r="R228" s="211">
        <f>Q228*H228</f>
        <v>0.64710000000000001</v>
      </c>
      <c r="S228" s="211">
        <v>0</v>
      </c>
      <c r="T228" s="212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3" t="s">
        <v>126</v>
      </c>
      <c r="AT228" s="213" t="s">
        <v>121</v>
      </c>
      <c r="AU228" s="213" t="s">
        <v>82</v>
      </c>
      <c r="AY228" s="19" t="s">
        <v>119</v>
      </c>
      <c r="BE228" s="214">
        <f>IF(N228="základní",J228,0)</f>
        <v>0</v>
      </c>
      <c r="BF228" s="214">
        <f>IF(N228="snížená",J228,0)</f>
        <v>0</v>
      </c>
      <c r="BG228" s="214">
        <f>IF(N228="zákl. přenesená",J228,0)</f>
        <v>0</v>
      </c>
      <c r="BH228" s="214">
        <f>IF(N228="sníž. přenesená",J228,0)</f>
        <v>0</v>
      </c>
      <c r="BI228" s="214">
        <f>IF(N228="nulová",J228,0)</f>
        <v>0</v>
      </c>
      <c r="BJ228" s="19" t="s">
        <v>80</v>
      </c>
      <c r="BK228" s="214">
        <f>ROUND(I228*H228,2)</f>
        <v>0</v>
      </c>
      <c r="BL228" s="19" t="s">
        <v>126</v>
      </c>
      <c r="BM228" s="213" t="s">
        <v>333</v>
      </c>
    </row>
    <row r="229" s="2" customFormat="1">
      <c r="A229" s="40"/>
      <c r="B229" s="41"/>
      <c r="C229" s="42"/>
      <c r="D229" s="215" t="s">
        <v>128</v>
      </c>
      <c r="E229" s="42"/>
      <c r="F229" s="216" t="s">
        <v>334</v>
      </c>
      <c r="G229" s="42"/>
      <c r="H229" s="42"/>
      <c r="I229" s="217"/>
      <c r="J229" s="42"/>
      <c r="K229" s="42"/>
      <c r="L229" s="46"/>
      <c r="M229" s="218"/>
      <c r="N229" s="219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128</v>
      </c>
      <c r="AU229" s="19" t="s">
        <v>82</v>
      </c>
    </row>
    <row r="230" s="2" customFormat="1" ht="16.5" customHeight="1">
      <c r="A230" s="40"/>
      <c r="B230" s="41"/>
      <c r="C230" s="253" t="s">
        <v>335</v>
      </c>
      <c r="D230" s="253" t="s">
        <v>234</v>
      </c>
      <c r="E230" s="254" t="s">
        <v>336</v>
      </c>
      <c r="F230" s="255" t="s">
        <v>337</v>
      </c>
      <c r="G230" s="256" t="s">
        <v>153</v>
      </c>
      <c r="H230" s="257">
        <v>3</v>
      </c>
      <c r="I230" s="258"/>
      <c r="J230" s="259">
        <f>ROUND(I230*H230,2)</f>
        <v>0</v>
      </c>
      <c r="K230" s="255" t="s">
        <v>125</v>
      </c>
      <c r="L230" s="260"/>
      <c r="M230" s="261" t="s">
        <v>19</v>
      </c>
      <c r="N230" s="262" t="s">
        <v>43</v>
      </c>
      <c r="O230" s="86"/>
      <c r="P230" s="211">
        <f>O230*H230</f>
        <v>0</v>
      </c>
      <c r="Q230" s="211">
        <v>0.113</v>
      </c>
      <c r="R230" s="211">
        <f>Q230*H230</f>
        <v>0.33900000000000002</v>
      </c>
      <c r="S230" s="211">
        <v>0</v>
      </c>
      <c r="T230" s="212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3" t="s">
        <v>132</v>
      </c>
      <c r="AT230" s="213" t="s">
        <v>234</v>
      </c>
      <c r="AU230" s="213" t="s">
        <v>82</v>
      </c>
      <c r="AY230" s="19" t="s">
        <v>119</v>
      </c>
      <c r="BE230" s="214">
        <f>IF(N230="základní",J230,0)</f>
        <v>0</v>
      </c>
      <c r="BF230" s="214">
        <f>IF(N230="snížená",J230,0)</f>
        <v>0</v>
      </c>
      <c r="BG230" s="214">
        <f>IF(N230="zákl. přenesená",J230,0)</f>
        <v>0</v>
      </c>
      <c r="BH230" s="214">
        <f>IF(N230="sníž. přenesená",J230,0)</f>
        <v>0</v>
      </c>
      <c r="BI230" s="214">
        <f>IF(N230="nulová",J230,0)</f>
        <v>0</v>
      </c>
      <c r="BJ230" s="19" t="s">
        <v>80</v>
      </c>
      <c r="BK230" s="214">
        <f>ROUND(I230*H230,2)</f>
        <v>0</v>
      </c>
      <c r="BL230" s="19" t="s">
        <v>126</v>
      </c>
      <c r="BM230" s="213" t="s">
        <v>338</v>
      </c>
    </row>
    <row r="231" s="2" customFormat="1" ht="24.15" customHeight="1">
      <c r="A231" s="40"/>
      <c r="B231" s="41"/>
      <c r="C231" s="202" t="s">
        <v>339</v>
      </c>
      <c r="D231" s="202" t="s">
        <v>121</v>
      </c>
      <c r="E231" s="203" t="s">
        <v>340</v>
      </c>
      <c r="F231" s="204" t="s">
        <v>341</v>
      </c>
      <c r="G231" s="205" t="s">
        <v>257</v>
      </c>
      <c r="H231" s="206">
        <v>1</v>
      </c>
      <c r="I231" s="207"/>
      <c r="J231" s="208">
        <f>ROUND(I231*H231,2)</f>
        <v>0</v>
      </c>
      <c r="K231" s="204" t="s">
        <v>125</v>
      </c>
      <c r="L231" s="46"/>
      <c r="M231" s="209" t="s">
        <v>19</v>
      </c>
      <c r="N231" s="210" t="s">
        <v>43</v>
      </c>
      <c r="O231" s="86"/>
      <c r="P231" s="211">
        <f>O231*H231</f>
        <v>0</v>
      </c>
      <c r="Q231" s="211">
        <v>0.2157</v>
      </c>
      <c r="R231" s="211">
        <f>Q231*H231</f>
        <v>0.2157</v>
      </c>
      <c r="S231" s="211">
        <v>0</v>
      </c>
      <c r="T231" s="212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3" t="s">
        <v>126</v>
      </c>
      <c r="AT231" s="213" t="s">
        <v>121</v>
      </c>
      <c r="AU231" s="213" t="s">
        <v>82</v>
      </c>
      <c r="AY231" s="19" t="s">
        <v>119</v>
      </c>
      <c r="BE231" s="214">
        <f>IF(N231="základní",J231,0)</f>
        <v>0</v>
      </c>
      <c r="BF231" s="214">
        <f>IF(N231="snížená",J231,0)</f>
        <v>0</v>
      </c>
      <c r="BG231" s="214">
        <f>IF(N231="zákl. přenesená",J231,0)</f>
        <v>0</v>
      </c>
      <c r="BH231" s="214">
        <f>IF(N231="sníž. přenesená",J231,0)</f>
        <v>0</v>
      </c>
      <c r="BI231" s="214">
        <f>IF(N231="nulová",J231,0)</f>
        <v>0</v>
      </c>
      <c r="BJ231" s="19" t="s">
        <v>80</v>
      </c>
      <c r="BK231" s="214">
        <f>ROUND(I231*H231,2)</f>
        <v>0</v>
      </c>
      <c r="BL231" s="19" t="s">
        <v>126</v>
      </c>
      <c r="BM231" s="213" t="s">
        <v>342</v>
      </c>
    </row>
    <row r="232" s="2" customFormat="1">
      <c r="A232" s="40"/>
      <c r="B232" s="41"/>
      <c r="C232" s="42"/>
      <c r="D232" s="215" t="s">
        <v>128</v>
      </c>
      <c r="E232" s="42"/>
      <c r="F232" s="216" t="s">
        <v>343</v>
      </c>
      <c r="G232" s="42"/>
      <c r="H232" s="42"/>
      <c r="I232" s="217"/>
      <c r="J232" s="42"/>
      <c r="K232" s="42"/>
      <c r="L232" s="46"/>
      <c r="M232" s="218"/>
      <c r="N232" s="219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128</v>
      </c>
      <c r="AU232" s="19" t="s">
        <v>82</v>
      </c>
    </row>
    <row r="233" s="2" customFormat="1" ht="16.5" customHeight="1">
      <c r="A233" s="40"/>
      <c r="B233" s="41"/>
      <c r="C233" s="253" t="s">
        <v>344</v>
      </c>
      <c r="D233" s="253" t="s">
        <v>234</v>
      </c>
      <c r="E233" s="254" t="s">
        <v>345</v>
      </c>
      <c r="F233" s="255" t="s">
        <v>346</v>
      </c>
      <c r="G233" s="256" t="s">
        <v>257</v>
      </c>
      <c r="H233" s="257">
        <v>1</v>
      </c>
      <c r="I233" s="258"/>
      <c r="J233" s="259">
        <f>ROUND(I233*H233,2)</f>
        <v>0</v>
      </c>
      <c r="K233" s="255" t="s">
        <v>125</v>
      </c>
      <c r="L233" s="260"/>
      <c r="M233" s="261" t="s">
        <v>19</v>
      </c>
      <c r="N233" s="262" t="s">
        <v>43</v>
      </c>
      <c r="O233" s="86"/>
      <c r="P233" s="211">
        <f>O233*H233</f>
        <v>0</v>
      </c>
      <c r="Q233" s="211">
        <v>0.10000000000000001</v>
      </c>
      <c r="R233" s="211">
        <f>Q233*H233</f>
        <v>0.10000000000000001</v>
      </c>
      <c r="S233" s="211">
        <v>0</v>
      </c>
      <c r="T233" s="212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3" t="s">
        <v>132</v>
      </c>
      <c r="AT233" s="213" t="s">
        <v>234</v>
      </c>
      <c r="AU233" s="213" t="s">
        <v>82</v>
      </c>
      <c r="AY233" s="19" t="s">
        <v>119</v>
      </c>
      <c r="BE233" s="214">
        <f>IF(N233="základní",J233,0)</f>
        <v>0</v>
      </c>
      <c r="BF233" s="214">
        <f>IF(N233="snížená",J233,0)</f>
        <v>0</v>
      </c>
      <c r="BG233" s="214">
        <f>IF(N233="zákl. přenesená",J233,0)</f>
        <v>0</v>
      </c>
      <c r="BH233" s="214">
        <f>IF(N233="sníž. přenesená",J233,0)</f>
        <v>0</v>
      </c>
      <c r="BI233" s="214">
        <f>IF(N233="nulová",J233,0)</f>
        <v>0</v>
      </c>
      <c r="BJ233" s="19" t="s">
        <v>80</v>
      </c>
      <c r="BK233" s="214">
        <f>ROUND(I233*H233,2)</f>
        <v>0</v>
      </c>
      <c r="BL233" s="19" t="s">
        <v>126</v>
      </c>
      <c r="BM233" s="213" t="s">
        <v>347</v>
      </c>
    </row>
    <row r="234" s="2" customFormat="1" ht="24.15" customHeight="1">
      <c r="A234" s="40"/>
      <c r="B234" s="41"/>
      <c r="C234" s="202" t="s">
        <v>348</v>
      </c>
      <c r="D234" s="202" t="s">
        <v>121</v>
      </c>
      <c r="E234" s="203" t="s">
        <v>349</v>
      </c>
      <c r="F234" s="204" t="s">
        <v>350</v>
      </c>
      <c r="G234" s="205" t="s">
        <v>257</v>
      </c>
      <c r="H234" s="206">
        <v>1</v>
      </c>
      <c r="I234" s="207"/>
      <c r="J234" s="208">
        <f>ROUND(I234*H234,2)</f>
        <v>0</v>
      </c>
      <c r="K234" s="204" t="s">
        <v>125</v>
      </c>
      <c r="L234" s="46"/>
      <c r="M234" s="209" t="s">
        <v>19</v>
      </c>
      <c r="N234" s="210" t="s">
        <v>43</v>
      </c>
      <c r="O234" s="86"/>
      <c r="P234" s="211">
        <f>O234*H234</f>
        <v>0</v>
      </c>
      <c r="Q234" s="211">
        <v>0.29148000000000002</v>
      </c>
      <c r="R234" s="211">
        <f>Q234*H234</f>
        <v>0.29148000000000002</v>
      </c>
      <c r="S234" s="211">
        <v>0</v>
      </c>
      <c r="T234" s="212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3" t="s">
        <v>126</v>
      </c>
      <c r="AT234" s="213" t="s">
        <v>121</v>
      </c>
      <c r="AU234" s="213" t="s">
        <v>82</v>
      </c>
      <c r="AY234" s="19" t="s">
        <v>119</v>
      </c>
      <c r="BE234" s="214">
        <f>IF(N234="základní",J234,0)</f>
        <v>0</v>
      </c>
      <c r="BF234" s="214">
        <f>IF(N234="snížená",J234,0)</f>
        <v>0</v>
      </c>
      <c r="BG234" s="214">
        <f>IF(N234="zákl. přenesená",J234,0)</f>
        <v>0</v>
      </c>
      <c r="BH234" s="214">
        <f>IF(N234="sníž. přenesená",J234,0)</f>
        <v>0</v>
      </c>
      <c r="BI234" s="214">
        <f>IF(N234="nulová",J234,0)</f>
        <v>0</v>
      </c>
      <c r="BJ234" s="19" t="s">
        <v>80</v>
      </c>
      <c r="BK234" s="214">
        <f>ROUND(I234*H234,2)</f>
        <v>0</v>
      </c>
      <c r="BL234" s="19" t="s">
        <v>126</v>
      </c>
      <c r="BM234" s="213" t="s">
        <v>351</v>
      </c>
    </row>
    <row r="235" s="2" customFormat="1">
      <c r="A235" s="40"/>
      <c r="B235" s="41"/>
      <c r="C235" s="42"/>
      <c r="D235" s="215" t="s">
        <v>128</v>
      </c>
      <c r="E235" s="42"/>
      <c r="F235" s="216" t="s">
        <v>352</v>
      </c>
      <c r="G235" s="42"/>
      <c r="H235" s="42"/>
      <c r="I235" s="217"/>
      <c r="J235" s="42"/>
      <c r="K235" s="42"/>
      <c r="L235" s="46"/>
      <c r="M235" s="218"/>
      <c r="N235" s="219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128</v>
      </c>
      <c r="AU235" s="19" t="s">
        <v>82</v>
      </c>
    </row>
    <row r="236" s="2" customFormat="1" ht="16.5" customHeight="1">
      <c r="A236" s="40"/>
      <c r="B236" s="41"/>
      <c r="C236" s="253" t="s">
        <v>353</v>
      </c>
      <c r="D236" s="253" t="s">
        <v>234</v>
      </c>
      <c r="E236" s="254" t="s">
        <v>354</v>
      </c>
      <c r="F236" s="255" t="s">
        <v>355</v>
      </c>
      <c r="G236" s="256" t="s">
        <v>257</v>
      </c>
      <c r="H236" s="257">
        <v>1</v>
      </c>
      <c r="I236" s="258"/>
      <c r="J236" s="259">
        <f>ROUND(I236*H236,2)</f>
        <v>0</v>
      </c>
      <c r="K236" s="255" t="s">
        <v>125</v>
      </c>
      <c r="L236" s="260"/>
      <c r="M236" s="261" t="s">
        <v>19</v>
      </c>
      <c r="N236" s="262" t="s">
        <v>43</v>
      </c>
      <c r="O236" s="86"/>
      <c r="P236" s="211">
        <f>O236*H236</f>
        <v>0</v>
      </c>
      <c r="Q236" s="211">
        <v>0.092999999999999999</v>
      </c>
      <c r="R236" s="211">
        <f>Q236*H236</f>
        <v>0.092999999999999999</v>
      </c>
      <c r="S236" s="211">
        <v>0</v>
      </c>
      <c r="T236" s="212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3" t="s">
        <v>132</v>
      </c>
      <c r="AT236" s="213" t="s">
        <v>234</v>
      </c>
      <c r="AU236" s="213" t="s">
        <v>82</v>
      </c>
      <c r="AY236" s="19" t="s">
        <v>119</v>
      </c>
      <c r="BE236" s="214">
        <f>IF(N236="základní",J236,0)</f>
        <v>0</v>
      </c>
      <c r="BF236" s="214">
        <f>IF(N236="snížená",J236,0)</f>
        <v>0</v>
      </c>
      <c r="BG236" s="214">
        <f>IF(N236="zákl. přenesená",J236,0)</f>
        <v>0</v>
      </c>
      <c r="BH236" s="214">
        <f>IF(N236="sníž. přenesená",J236,0)</f>
        <v>0</v>
      </c>
      <c r="BI236" s="214">
        <f>IF(N236="nulová",J236,0)</f>
        <v>0</v>
      </c>
      <c r="BJ236" s="19" t="s">
        <v>80</v>
      </c>
      <c r="BK236" s="214">
        <f>ROUND(I236*H236,2)</f>
        <v>0</v>
      </c>
      <c r="BL236" s="19" t="s">
        <v>126</v>
      </c>
      <c r="BM236" s="213" t="s">
        <v>356</v>
      </c>
    </row>
    <row r="237" s="2" customFormat="1" ht="16.5" customHeight="1">
      <c r="A237" s="40"/>
      <c r="B237" s="41"/>
      <c r="C237" s="202" t="s">
        <v>357</v>
      </c>
      <c r="D237" s="202" t="s">
        <v>121</v>
      </c>
      <c r="E237" s="203" t="s">
        <v>358</v>
      </c>
      <c r="F237" s="204" t="s">
        <v>359</v>
      </c>
      <c r="G237" s="205" t="s">
        <v>165</v>
      </c>
      <c r="H237" s="206">
        <v>1.05</v>
      </c>
      <c r="I237" s="207"/>
      <c r="J237" s="208">
        <f>ROUND(I237*H237,2)</f>
        <v>0</v>
      </c>
      <c r="K237" s="204" t="s">
        <v>125</v>
      </c>
      <c r="L237" s="46"/>
      <c r="M237" s="209" t="s">
        <v>19</v>
      </c>
      <c r="N237" s="210" t="s">
        <v>43</v>
      </c>
      <c r="O237" s="86"/>
      <c r="P237" s="211">
        <f>O237*H237</f>
        <v>0</v>
      </c>
      <c r="Q237" s="211">
        <v>0</v>
      </c>
      <c r="R237" s="211">
        <f>Q237*H237</f>
        <v>0</v>
      </c>
      <c r="S237" s="211">
        <v>2</v>
      </c>
      <c r="T237" s="212">
        <f>S237*H237</f>
        <v>2.1000000000000001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3" t="s">
        <v>126</v>
      </c>
      <c r="AT237" s="213" t="s">
        <v>121</v>
      </c>
      <c r="AU237" s="213" t="s">
        <v>82</v>
      </c>
      <c r="AY237" s="19" t="s">
        <v>119</v>
      </c>
      <c r="BE237" s="214">
        <f>IF(N237="základní",J237,0)</f>
        <v>0</v>
      </c>
      <c r="BF237" s="214">
        <f>IF(N237="snížená",J237,0)</f>
        <v>0</v>
      </c>
      <c r="BG237" s="214">
        <f>IF(N237="zákl. přenesená",J237,0)</f>
        <v>0</v>
      </c>
      <c r="BH237" s="214">
        <f>IF(N237="sníž. přenesená",J237,0)</f>
        <v>0</v>
      </c>
      <c r="BI237" s="214">
        <f>IF(N237="nulová",J237,0)</f>
        <v>0</v>
      </c>
      <c r="BJ237" s="19" t="s">
        <v>80</v>
      </c>
      <c r="BK237" s="214">
        <f>ROUND(I237*H237,2)</f>
        <v>0</v>
      </c>
      <c r="BL237" s="19" t="s">
        <v>126</v>
      </c>
      <c r="BM237" s="213" t="s">
        <v>360</v>
      </c>
    </row>
    <row r="238" s="2" customFormat="1">
      <c r="A238" s="40"/>
      <c r="B238" s="41"/>
      <c r="C238" s="42"/>
      <c r="D238" s="215" t="s">
        <v>128</v>
      </c>
      <c r="E238" s="42"/>
      <c r="F238" s="216" t="s">
        <v>361</v>
      </c>
      <c r="G238" s="42"/>
      <c r="H238" s="42"/>
      <c r="I238" s="217"/>
      <c r="J238" s="42"/>
      <c r="K238" s="42"/>
      <c r="L238" s="46"/>
      <c r="M238" s="218"/>
      <c r="N238" s="219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128</v>
      </c>
      <c r="AU238" s="19" t="s">
        <v>82</v>
      </c>
    </row>
    <row r="239" s="13" customFormat="1">
      <c r="A239" s="13"/>
      <c r="B239" s="220"/>
      <c r="C239" s="221"/>
      <c r="D239" s="222" t="s">
        <v>130</v>
      </c>
      <c r="E239" s="223" t="s">
        <v>19</v>
      </c>
      <c r="F239" s="224" t="s">
        <v>362</v>
      </c>
      <c r="G239" s="221"/>
      <c r="H239" s="223" t="s">
        <v>19</v>
      </c>
      <c r="I239" s="225"/>
      <c r="J239" s="221"/>
      <c r="K239" s="221"/>
      <c r="L239" s="226"/>
      <c r="M239" s="227"/>
      <c r="N239" s="228"/>
      <c r="O239" s="228"/>
      <c r="P239" s="228"/>
      <c r="Q239" s="228"/>
      <c r="R239" s="228"/>
      <c r="S239" s="228"/>
      <c r="T239" s="22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0" t="s">
        <v>130</v>
      </c>
      <c r="AU239" s="230" t="s">
        <v>82</v>
      </c>
      <c r="AV239" s="13" t="s">
        <v>80</v>
      </c>
      <c r="AW239" s="13" t="s">
        <v>33</v>
      </c>
      <c r="AX239" s="13" t="s">
        <v>72</v>
      </c>
      <c r="AY239" s="230" t="s">
        <v>119</v>
      </c>
    </row>
    <row r="240" s="14" customFormat="1">
      <c r="A240" s="14"/>
      <c r="B240" s="231"/>
      <c r="C240" s="232"/>
      <c r="D240" s="222" t="s">
        <v>130</v>
      </c>
      <c r="E240" s="233" t="s">
        <v>19</v>
      </c>
      <c r="F240" s="234" t="s">
        <v>363</v>
      </c>
      <c r="G240" s="232"/>
      <c r="H240" s="235">
        <v>1.05</v>
      </c>
      <c r="I240" s="236"/>
      <c r="J240" s="232"/>
      <c r="K240" s="232"/>
      <c r="L240" s="237"/>
      <c r="M240" s="238"/>
      <c r="N240" s="239"/>
      <c r="O240" s="239"/>
      <c r="P240" s="239"/>
      <c r="Q240" s="239"/>
      <c r="R240" s="239"/>
      <c r="S240" s="239"/>
      <c r="T240" s="24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1" t="s">
        <v>130</v>
      </c>
      <c r="AU240" s="241" t="s">
        <v>82</v>
      </c>
      <c r="AV240" s="14" t="s">
        <v>82</v>
      </c>
      <c r="AW240" s="14" t="s">
        <v>33</v>
      </c>
      <c r="AX240" s="14" t="s">
        <v>80</v>
      </c>
      <c r="AY240" s="241" t="s">
        <v>119</v>
      </c>
    </row>
    <row r="241" s="2" customFormat="1" ht="24.15" customHeight="1">
      <c r="A241" s="40"/>
      <c r="B241" s="41"/>
      <c r="C241" s="202" t="s">
        <v>364</v>
      </c>
      <c r="D241" s="202" t="s">
        <v>121</v>
      </c>
      <c r="E241" s="203" t="s">
        <v>365</v>
      </c>
      <c r="F241" s="204" t="s">
        <v>366</v>
      </c>
      <c r="G241" s="205" t="s">
        <v>165</v>
      </c>
      <c r="H241" s="206">
        <v>1.05</v>
      </c>
      <c r="I241" s="207"/>
      <c r="J241" s="208">
        <f>ROUND(I241*H241,2)</f>
        <v>0</v>
      </c>
      <c r="K241" s="204" t="s">
        <v>125</v>
      </c>
      <c r="L241" s="46"/>
      <c r="M241" s="209" t="s">
        <v>19</v>
      </c>
      <c r="N241" s="210" t="s">
        <v>43</v>
      </c>
      <c r="O241" s="86"/>
      <c r="P241" s="211">
        <f>O241*H241</f>
        <v>0</v>
      </c>
      <c r="Q241" s="211">
        <v>0</v>
      </c>
      <c r="R241" s="211">
        <f>Q241*H241</f>
        <v>0</v>
      </c>
      <c r="S241" s="211">
        <v>2.3500000000000001</v>
      </c>
      <c r="T241" s="212">
        <f>S241*H241</f>
        <v>2.4675000000000002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3" t="s">
        <v>126</v>
      </c>
      <c r="AT241" s="213" t="s">
        <v>121</v>
      </c>
      <c r="AU241" s="213" t="s">
        <v>82</v>
      </c>
      <c r="AY241" s="19" t="s">
        <v>119</v>
      </c>
      <c r="BE241" s="214">
        <f>IF(N241="základní",J241,0)</f>
        <v>0</v>
      </c>
      <c r="BF241" s="214">
        <f>IF(N241="snížená",J241,0)</f>
        <v>0</v>
      </c>
      <c r="BG241" s="214">
        <f>IF(N241="zákl. přenesená",J241,0)</f>
        <v>0</v>
      </c>
      <c r="BH241" s="214">
        <f>IF(N241="sníž. přenesená",J241,0)</f>
        <v>0</v>
      </c>
      <c r="BI241" s="214">
        <f>IF(N241="nulová",J241,0)</f>
        <v>0</v>
      </c>
      <c r="BJ241" s="19" t="s">
        <v>80</v>
      </c>
      <c r="BK241" s="214">
        <f>ROUND(I241*H241,2)</f>
        <v>0</v>
      </c>
      <c r="BL241" s="19" t="s">
        <v>126</v>
      </c>
      <c r="BM241" s="213" t="s">
        <v>367</v>
      </c>
    </row>
    <row r="242" s="2" customFormat="1">
      <c r="A242" s="40"/>
      <c r="B242" s="41"/>
      <c r="C242" s="42"/>
      <c r="D242" s="215" t="s">
        <v>128</v>
      </c>
      <c r="E242" s="42"/>
      <c r="F242" s="216" t="s">
        <v>368</v>
      </c>
      <c r="G242" s="42"/>
      <c r="H242" s="42"/>
      <c r="I242" s="217"/>
      <c r="J242" s="42"/>
      <c r="K242" s="42"/>
      <c r="L242" s="46"/>
      <c r="M242" s="218"/>
      <c r="N242" s="219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128</v>
      </c>
      <c r="AU242" s="19" t="s">
        <v>82</v>
      </c>
    </row>
    <row r="243" s="13" customFormat="1">
      <c r="A243" s="13"/>
      <c r="B243" s="220"/>
      <c r="C243" s="221"/>
      <c r="D243" s="222" t="s">
        <v>130</v>
      </c>
      <c r="E243" s="223" t="s">
        <v>19</v>
      </c>
      <c r="F243" s="224" t="s">
        <v>362</v>
      </c>
      <c r="G243" s="221"/>
      <c r="H243" s="223" t="s">
        <v>19</v>
      </c>
      <c r="I243" s="225"/>
      <c r="J243" s="221"/>
      <c r="K243" s="221"/>
      <c r="L243" s="226"/>
      <c r="M243" s="227"/>
      <c r="N243" s="228"/>
      <c r="O243" s="228"/>
      <c r="P243" s="228"/>
      <c r="Q243" s="228"/>
      <c r="R243" s="228"/>
      <c r="S243" s="228"/>
      <c r="T243" s="22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0" t="s">
        <v>130</v>
      </c>
      <c r="AU243" s="230" t="s">
        <v>82</v>
      </c>
      <c r="AV243" s="13" t="s">
        <v>80</v>
      </c>
      <c r="AW243" s="13" t="s">
        <v>33</v>
      </c>
      <c r="AX243" s="13" t="s">
        <v>72</v>
      </c>
      <c r="AY243" s="230" t="s">
        <v>119</v>
      </c>
    </row>
    <row r="244" s="14" customFormat="1">
      <c r="A244" s="14"/>
      <c r="B244" s="231"/>
      <c r="C244" s="232"/>
      <c r="D244" s="222" t="s">
        <v>130</v>
      </c>
      <c r="E244" s="233" t="s">
        <v>19</v>
      </c>
      <c r="F244" s="234" t="s">
        <v>369</v>
      </c>
      <c r="G244" s="232"/>
      <c r="H244" s="235">
        <v>1.05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1" t="s">
        <v>130</v>
      </c>
      <c r="AU244" s="241" t="s">
        <v>82</v>
      </c>
      <c r="AV244" s="14" t="s">
        <v>82</v>
      </c>
      <c r="AW244" s="14" t="s">
        <v>33</v>
      </c>
      <c r="AX244" s="14" t="s">
        <v>80</v>
      </c>
      <c r="AY244" s="241" t="s">
        <v>119</v>
      </c>
    </row>
    <row r="245" s="12" customFormat="1" ht="22.8" customHeight="1">
      <c r="A245" s="12"/>
      <c r="B245" s="186"/>
      <c r="C245" s="187"/>
      <c r="D245" s="188" t="s">
        <v>71</v>
      </c>
      <c r="E245" s="200" t="s">
        <v>370</v>
      </c>
      <c r="F245" s="200" t="s">
        <v>371</v>
      </c>
      <c r="G245" s="187"/>
      <c r="H245" s="187"/>
      <c r="I245" s="190"/>
      <c r="J245" s="201">
        <f>BK245</f>
        <v>0</v>
      </c>
      <c r="K245" s="187"/>
      <c r="L245" s="192"/>
      <c r="M245" s="193"/>
      <c r="N245" s="194"/>
      <c r="O245" s="194"/>
      <c r="P245" s="195">
        <f>SUM(P246:P261)</f>
        <v>0</v>
      </c>
      <c r="Q245" s="194"/>
      <c r="R245" s="195">
        <f>SUM(R246:R261)</f>
        <v>0</v>
      </c>
      <c r="S245" s="194"/>
      <c r="T245" s="196">
        <f>SUM(T246:T261)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97" t="s">
        <v>80</v>
      </c>
      <c r="AT245" s="198" t="s">
        <v>71</v>
      </c>
      <c r="AU245" s="198" t="s">
        <v>80</v>
      </c>
      <c r="AY245" s="197" t="s">
        <v>119</v>
      </c>
      <c r="BK245" s="199">
        <f>SUM(BK246:BK261)</f>
        <v>0</v>
      </c>
    </row>
    <row r="246" s="2" customFormat="1" ht="24.15" customHeight="1">
      <c r="A246" s="40"/>
      <c r="B246" s="41"/>
      <c r="C246" s="202" t="s">
        <v>372</v>
      </c>
      <c r="D246" s="202" t="s">
        <v>121</v>
      </c>
      <c r="E246" s="203" t="s">
        <v>373</v>
      </c>
      <c r="F246" s="204" t="s">
        <v>374</v>
      </c>
      <c r="G246" s="205" t="s">
        <v>210</v>
      </c>
      <c r="H246" s="206">
        <v>24.273</v>
      </c>
      <c r="I246" s="207"/>
      <c r="J246" s="208">
        <f>ROUND(I246*H246,2)</f>
        <v>0</v>
      </c>
      <c r="K246" s="204" t="s">
        <v>125</v>
      </c>
      <c r="L246" s="46"/>
      <c r="M246" s="209" t="s">
        <v>19</v>
      </c>
      <c r="N246" s="210" t="s">
        <v>43</v>
      </c>
      <c r="O246" s="86"/>
      <c r="P246" s="211">
        <f>O246*H246</f>
        <v>0</v>
      </c>
      <c r="Q246" s="211">
        <v>0</v>
      </c>
      <c r="R246" s="211">
        <f>Q246*H246</f>
        <v>0</v>
      </c>
      <c r="S246" s="211">
        <v>0</v>
      </c>
      <c r="T246" s="212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3" t="s">
        <v>126</v>
      </c>
      <c r="AT246" s="213" t="s">
        <v>121</v>
      </c>
      <c r="AU246" s="213" t="s">
        <v>82</v>
      </c>
      <c r="AY246" s="19" t="s">
        <v>119</v>
      </c>
      <c r="BE246" s="214">
        <f>IF(N246="základní",J246,0)</f>
        <v>0</v>
      </c>
      <c r="BF246" s="214">
        <f>IF(N246="snížená",J246,0)</f>
        <v>0</v>
      </c>
      <c r="BG246" s="214">
        <f>IF(N246="zákl. přenesená",J246,0)</f>
        <v>0</v>
      </c>
      <c r="BH246" s="214">
        <f>IF(N246="sníž. přenesená",J246,0)</f>
        <v>0</v>
      </c>
      <c r="BI246" s="214">
        <f>IF(N246="nulová",J246,0)</f>
        <v>0</v>
      </c>
      <c r="BJ246" s="19" t="s">
        <v>80</v>
      </c>
      <c r="BK246" s="214">
        <f>ROUND(I246*H246,2)</f>
        <v>0</v>
      </c>
      <c r="BL246" s="19" t="s">
        <v>126</v>
      </c>
      <c r="BM246" s="213" t="s">
        <v>375</v>
      </c>
    </row>
    <row r="247" s="2" customFormat="1">
      <c r="A247" s="40"/>
      <c r="B247" s="41"/>
      <c r="C247" s="42"/>
      <c r="D247" s="215" t="s">
        <v>128</v>
      </c>
      <c r="E247" s="42"/>
      <c r="F247" s="216" t="s">
        <v>376</v>
      </c>
      <c r="G247" s="42"/>
      <c r="H247" s="42"/>
      <c r="I247" s="217"/>
      <c r="J247" s="42"/>
      <c r="K247" s="42"/>
      <c r="L247" s="46"/>
      <c r="M247" s="218"/>
      <c r="N247" s="219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128</v>
      </c>
      <c r="AU247" s="19" t="s">
        <v>82</v>
      </c>
    </row>
    <row r="248" s="2" customFormat="1" ht="24.15" customHeight="1">
      <c r="A248" s="40"/>
      <c r="B248" s="41"/>
      <c r="C248" s="202" t="s">
        <v>377</v>
      </c>
      <c r="D248" s="202" t="s">
        <v>121</v>
      </c>
      <c r="E248" s="203" t="s">
        <v>378</v>
      </c>
      <c r="F248" s="204" t="s">
        <v>379</v>
      </c>
      <c r="G248" s="205" t="s">
        <v>210</v>
      </c>
      <c r="H248" s="206">
        <v>582.55200000000002</v>
      </c>
      <c r="I248" s="207"/>
      <c r="J248" s="208">
        <f>ROUND(I248*H248,2)</f>
        <v>0</v>
      </c>
      <c r="K248" s="204" t="s">
        <v>125</v>
      </c>
      <c r="L248" s="46"/>
      <c r="M248" s="209" t="s">
        <v>19</v>
      </c>
      <c r="N248" s="210" t="s">
        <v>43</v>
      </c>
      <c r="O248" s="86"/>
      <c r="P248" s="211">
        <f>O248*H248</f>
        <v>0</v>
      </c>
      <c r="Q248" s="211">
        <v>0</v>
      </c>
      <c r="R248" s="211">
        <f>Q248*H248</f>
        <v>0</v>
      </c>
      <c r="S248" s="211">
        <v>0</v>
      </c>
      <c r="T248" s="212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3" t="s">
        <v>126</v>
      </c>
      <c r="AT248" s="213" t="s">
        <v>121</v>
      </c>
      <c r="AU248" s="213" t="s">
        <v>82</v>
      </c>
      <c r="AY248" s="19" t="s">
        <v>119</v>
      </c>
      <c r="BE248" s="214">
        <f>IF(N248="základní",J248,0)</f>
        <v>0</v>
      </c>
      <c r="BF248" s="214">
        <f>IF(N248="snížená",J248,0)</f>
        <v>0</v>
      </c>
      <c r="BG248" s="214">
        <f>IF(N248="zákl. přenesená",J248,0)</f>
        <v>0</v>
      </c>
      <c r="BH248" s="214">
        <f>IF(N248="sníž. přenesená",J248,0)</f>
        <v>0</v>
      </c>
      <c r="BI248" s="214">
        <f>IF(N248="nulová",J248,0)</f>
        <v>0</v>
      </c>
      <c r="BJ248" s="19" t="s">
        <v>80</v>
      </c>
      <c r="BK248" s="214">
        <f>ROUND(I248*H248,2)</f>
        <v>0</v>
      </c>
      <c r="BL248" s="19" t="s">
        <v>126</v>
      </c>
      <c r="BM248" s="213" t="s">
        <v>380</v>
      </c>
    </row>
    <row r="249" s="2" customFormat="1">
      <c r="A249" s="40"/>
      <c r="B249" s="41"/>
      <c r="C249" s="42"/>
      <c r="D249" s="215" t="s">
        <v>128</v>
      </c>
      <c r="E249" s="42"/>
      <c r="F249" s="216" t="s">
        <v>381</v>
      </c>
      <c r="G249" s="42"/>
      <c r="H249" s="42"/>
      <c r="I249" s="217"/>
      <c r="J249" s="42"/>
      <c r="K249" s="42"/>
      <c r="L249" s="46"/>
      <c r="M249" s="218"/>
      <c r="N249" s="219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128</v>
      </c>
      <c r="AU249" s="19" t="s">
        <v>82</v>
      </c>
    </row>
    <row r="250" s="14" customFormat="1">
      <c r="A250" s="14"/>
      <c r="B250" s="231"/>
      <c r="C250" s="232"/>
      <c r="D250" s="222" t="s">
        <v>130</v>
      </c>
      <c r="E250" s="233" t="s">
        <v>19</v>
      </c>
      <c r="F250" s="234" t="s">
        <v>382</v>
      </c>
      <c r="G250" s="232"/>
      <c r="H250" s="235">
        <v>582.55200000000002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1" t="s">
        <v>130</v>
      </c>
      <c r="AU250" s="241" t="s">
        <v>82</v>
      </c>
      <c r="AV250" s="14" t="s">
        <v>82</v>
      </c>
      <c r="AW250" s="14" t="s">
        <v>33</v>
      </c>
      <c r="AX250" s="14" t="s">
        <v>80</v>
      </c>
      <c r="AY250" s="241" t="s">
        <v>119</v>
      </c>
    </row>
    <row r="251" s="2" customFormat="1" ht="16.5" customHeight="1">
      <c r="A251" s="40"/>
      <c r="B251" s="41"/>
      <c r="C251" s="202" t="s">
        <v>383</v>
      </c>
      <c r="D251" s="202" t="s">
        <v>121</v>
      </c>
      <c r="E251" s="203" t="s">
        <v>384</v>
      </c>
      <c r="F251" s="204" t="s">
        <v>385</v>
      </c>
      <c r="G251" s="205" t="s">
        <v>210</v>
      </c>
      <c r="H251" s="206">
        <v>24.273</v>
      </c>
      <c r="I251" s="207"/>
      <c r="J251" s="208">
        <f>ROUND(I251*H251,2)</f>
        <v>0</v>
      </c>
      <c r="K251" s="204" t="s">
        <v>125</v>
      </c>
      <c r="L251" s="46"/>
      <c r="M251" s="209" t="s">
        <v>19</v>
      </c>
      <c r="N251" s="210" t="s">
        <v>43</v>
      </c>
      <c r="O251" s="86"/>
      <c r="P251" s="211">
        <f>O251*H251</f>
        <v>0</v>
      </c>
      <c r="Q251" s="211">
        <v>0</v>
      </c>
      <c r="R251" s="211">
        <f>Q251*H251</f>
        <v>0</v>
      </c>
      <c r="S251" s="211">
        <v>0</v>
      </c>
      <c r="T251" s="212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3" t="s">
        <v>126</v>
      </c>
      <c r="AT251" s="213" t="s">
        <v>121</v>
      </c>
      <c r="AU251" s="213" t="s">
        <v>82</v>
      </c>
      <c r="AY251" s="19" t="s">
        <v>119</v>
      </c>
      <c r="BE251" s="214">
        <f>IF(N251="základní",J251,0)</f>
        <v>0</v>
      </c>
      <c r="BF251" s="214">
        <f>IF(N251="snížená",J251,0)</f>
        <v>0</v>
      </c>
      <c r="BG251" s="214">
        <f>IF(N251="zákl. přenesená",J251,0)</f>
        <v>0</v>
      </c>
      <c r="BH251" s="214">
        <f>IF(N251="sníž. přenesená",J251,0)</f>
        <v>0</v>
      </c>
      <c r="BI251" s="214">
        <f>IF(N251="nulová",J251,0)</f>
        <v>0</v>
      </c>
      <c r="BJ251" s="19" t="s">
        <v>80</v>
      </c>
      <c r="BK251" s="214">
        <f>ROUND(I251*H251,2)</f>
        <v>0</v>
      </c>
      <c r="BL251" s="19" t="s">
        <v>126</v>
      </c>
      <c r="BM251" s="213" t="s">
        <v>386</v>
      </c>
    </row>
    <row r="252" s="2" customFormat="1">
      <c r="A252" s="40"/>
      <c r="B252" s="41"/>
      <c r="C252" s="42"/>
      <c r="D252" s="215" t="s">
        <v>128</v>
      </c>
      <c r="E252" s="42"/>
      <c r="F252" s="216" t="s">
        <v>387</v>
      </c>
      <c r="G252" s="42"/>
      <c r="H252" s="42"/>
      <c r="I252" s="217"/>
      <c r="J252" s="42"/>
      <c r="K252" s="42"/>
      <c r="L252" s="46"/>
      <c r="M252" s="218"/>
      <c r="N252" s="219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128</v>
      </c>
      <c r="AU252" s="19" t="s">
        <v>82</v>
      </c>
    </row>
    <row r="253" s="2" customFormat="1" ht="24.15" customHeight="1">
      <c r="A253" s="40"/>
      <c r="B253" s="41"/>
      <c r="C253" s="202" t="s">
        <v>388</v>
      </c>
      <c r="D253" s="202" t="s">
        <v>121</v>
      </c>
      <c r="E253" s="203" t="s">
        <v>389</v>
      </c>
      <c r="F253" s="204" t="s">
        <v>390</v>
      </c>
      <c r="G253" s="205" t="s">
        <v>210</v>
      </c>
      <c r="H253" s="206">
        <v>8.4849999999999994</v>
      </c>
      <c r="I253" s="207"/>
      <c r="J253" s="208">
        <f>ROUND(I253*H253,2)</f>
        <v>0</v>
      </c>
      <c r="K253" s="204" t="s">
        <v>125</v>
      </c>
      <c r="L253" s="46"/>
      <c r="M253" s="209" t="s">
        <v>19</v>
      </c>
      <c r="N253" s="210" t="s">
        <v>43</v>
      </c>
      <c r="O253" s="86"/>
      <c r="P253" s="211">
        <f>O253*H253</f>
        <v>0</v>
      </c>
      <c r="Q253" s="211">
        <v>0</v>
      </c>
      <c r="R253" s="211">
        <f>Q253*H253</f>
        <v>0</v>
      </c>
      <c r="S253" s="211">
        <v>0</v>
      </c>
      <c r="T253" s="212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3" t="s">
        <v>126</v>
      </c>
      <c r="AT253" s="213" t="s">
        <v>121</v>
      </c>
      <c r="AU253" s="213" t="s">
        <v>82</v>
      </c>
      <c r="AY253" s="19" t="s">
        <v>119</v>
      </c>
      <c r="BE253" s="214">
        <f>IF(N253="základní",J253,0)</f>
        <v>0</v>
      </c>
      <c r="BF253" s="214">
        <f>IF(N253="snížená",J253,0)</f>
        <v>0</v>
      </c>
      <c r="BG253" s="214">
        <f>IF(N253="zákl. přenesená",J253,0)</f>
        <v>0</v>
      </c>
      <c r="BH253" s="214">
        <f>IF(N253="sníž. přenesená",J253,0)</f>
        <v>0</v>
      </c>
      <c r="BI253" s="214">
        <f>IF(N253="nulová",J253,0)</f>
        <v>0</v>
      </c>
      <c r="BJ253" s="19" t="s">
        <v>80</v>
      </c>
      <c r="BK253" s="214">
        <f>ROUND(I253*H253,2)</f>
        <v>0</v>
      </c>
      <c r="BL253" s="19" t="s">
        <v>126</v>
      </c>
      <c r="BM253" s="213" t="s">
        <v>391</v>
      </c>
    </row>
    <row r="254" s="2" customFormat="1">
      <c r="A254" s="40"/>
      <c r="B254" s="41"/>
      <c r="C254" s="42"/>
      <c r="D254" s="215" t="s">
        <v>128</v>
      </c>
      <c r="E254" s="42"/>
      <c r="F254" s="216" t="s">
        <v>392</v>
      </c>
      <c r="G254" s="42"/>
      <c r="H254" s="42"/>
      <c r="I254" s="217"/>
      <c r="J254" s="42"/>
      <c r="K254" s="42"/>
      <c r="L254" s="46"/>
      <c r="M254" s="218"/>
      <c r="N254" s="219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128</v>
      </c>
      <c r="AU254" s="19" t="s">
        <v>82</v>
      </c>
    </row>
    <row r="255" s="14" customFormat="1">
      <c r="A255" s="14"/>
      <c r="B255" s="231"/>
      <c r="C255" s="232"/>
      <c r="D255" s="222" t="s">
        <v>130</v>
      </c>
      <c r="E255" s="233" t="s">
        <v>19</v>
      </c>
      <c r="F255" s="234" t="s">
        <v>393</v>
      </c>
      <c r="G255" s="232"/>
      <c r="H255" s="235">
        <v>8.4849999999999994</v>
      </c>
      <c r="I255" s="236"/>
      <c r="J255" s="232"/>
      <c r="K255" s="232"/>
      <c r="L255" s="237"/>
      <c r="M255" s="238"/>
      <c r="N255" s="239"/>
      <c r="O255" s="239"/>
      <c r="P255" s="239"/>
      <c r="Q255" s="239"/>
      <c r="R255" s="239"/>
      <c r="S255" s="239"/>
      <c r="T255" s="24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1" t="s">
        <v>130</v>
      </c>
      <c r="AU255" s="241" t="s">
        <v>82</v>
      </c>
      <c r="AV255" s="14" t="s">
        <v>82</v>
      </c>
      <c r="AW255" s="14" t="s">
        <v>33</v>
      </c>
      <c r="AX255" s="14" t="s">
        <v>80</v>
      </c>
      <c r="AY255" s="241" t="s">
        <v>119</v>
      </c>
    </row>
    <row r="256" s="2" customFormat="1" ht="24.15" customHeight="1">
      <c r="A256" s="40"/>
      <c r="B256" s="41"/>
      <c r="C256" s="202" t="s">
        <v>394</v>
      </c>
      <c r="D256" s="202" t="s">
        <v>121</v>
      </c>
      <c r="E256" s="203" t="s">
        <v>395</v>
      </c>
      <c r="F256" s="204" t="s">
        <v>396</v>
      </c>
      <c r="G256" s="205" t="s">
        <v>210</v>
      </c>
      <c r="H256" s="206">
        <v>2.468</v>
      </c>
      <c r="I256" s="207"/>
      <c r="J256" s="208">
        <f>ROUND(I256*H256,2)</f>
        <v>0</v>
      </c>
      <c r="K256" s="204" t="s">
        <v>125</v>
      </c>
      <c r="L256" s="46"/>
      <c r="M256" s="209" t="s">
        <v>19</v>
      </c>
      <c r="N256" s="210" t="s">
        <v>43</v>
      </c>
      <c r="O256" s="86"/>
      <c r="P256" s="211">
        <f>O256*H256</f>
        <v>0</v>
      </c>
      <c r="Q256" s="211">
        <v>0</v>
      </c>
      <c r="R256" s="211">
        <f>Q256*H256</f>
        <v>0</v>
      </c>
      <c r="S256" s="211">
        <v>0</v>
      </c>
      <c r="T256" s="212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3" t="s">
        <v>126</v>
      </c>
      <c r="AT256" s="213" t="s">
        <v>121</v>
      </c>
      <c r="AU256" s="213" t="s">
        <v>82</v>
      </c>
      <c r="AY256" s="19" t="s">
        <v>119</v>
      </c>
      <c r="BE256" s="214">
        <f>IF(N256="základní",J256,0)</f>
        <v>0</v>
      </c>
      <c r="BF256" s="214">
        <f>IF(N256="snížená",J256,0)</f>
        <v>0</v>
      </c>
      <c r="BG256" s="214">
        <f>IF(N256="zákl. přenesená",J256,0)</f>
        <v>0</v>
      </c>
      <c r="BH256" s="214">
        <f>IF(N256="sníž. přenesená",J256,0)</f>
        <v>0</v>
      </c>
      <c r="BI256" s="214">
        <f>IF(N256="nulová",J256,0)</f>
        <v>0</v>
      </c>
      <c r="BJ256" s="19" t="s">
        <v>80</v>
      </c>
      <c r="BK256" s="214">
        <f>ROUND(I256*H256,2)</f>
        <v>0</v>
      </c>
      <c r="BL256" s="19" t="s">
        <v>126</v>
      </c>
      <c r="BM256" s="213" t="s">
        <v>397</v>
      </c>
    </row>
    <row r="257" s="2" customFormat="1">
      <c r="A257" s="40"/>
      <c r="B257" s="41"/>
      <c r="C257" s="42"/>
      <c r="D257" s="215" t="s">
        <v>128</v>
      </c>
      <c r="E257" s="42"/>
      <c r="F257" s="216" t="s">
        <v>398</v>
      </c>
      <c r="G257" s="42"/>
      <c r="H257" s="42"/>
      <c r="I257" s="217"/>
      <c r="J257" s="42"/>
      <c r="K257" s="42"/>
      <c r="L257" s="46"/>
      <c r="M257" s="218"/>
      <c r="N257" s="219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128</v>
      </c>
      <c r="AU257" s="19" t="s">
        <v>82</v>
      </c>
    </row>
    <row r="258" s="14" customFormat="1">
      <c r="A258" s="14"/>
      <c r="B258" s="231"/>
      <c r="C258" s="232"/>
      <c r="D258" s="222" t="s">
        <v>130</v>
      </c>
      <c r="E258" s="233" t="s">
        <v>19</v>
      </c>
      <c r="F258" s="234" t="s">
        <v>399</v>
      </c>
      <c r="G258" s="232"/>
      <c r="H258" s="235">
        <v>2.468</v>
      </c>
      <c r="I258" s="236"/>
      <c r="J258" s="232"/>
      <c r="K258" s="232"/>
      <c r="L258" s="237"/>
      <c r="M258" s="238"/>
      <c r="N258" s="239"/>
      <c r="O258" s="239"/>
      <c r="P258" s="239"/>
      <c r="Q258" s="239"/>
      <c r="R258" s="239"/>
      <c r="S258" s="239"/>
      <c r="T258" s="24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1" t="s">
        <v>130</v>
      </c>
      <c r="AU258" s="241" t="s">
        <v>82</v>
      </c>
      <c r="AV258" s="14" t="s">
        <v>82</v>
      </c>
      <c r="AW258" s="14" t="s">
        <v>33</v>
      </c>
      <c r="AX258" s="14" t="s">
        <v>80</v>
      </c>
      <c r="AY258" s="241" t="s">
        <v>119</v>
      </c>
    </row>
    <row r="259" s="2" customFormat="1" ht="24.15" customHeight="1">
      <c r="A259" s="40"/>
      <c r="B259" s="41"/>
      <c r="C259" s="202" t="s">
        <v>400</v>
      </c>
      <c r="D259" s="202" t="s">
        <v>121</v>
      </c>
      <c r="E259" s="203" t="s">
        <v>401</v>
      </c>
      <c r="F259" s="204" t="s">
        <v>209</v>
      </c>
      <c r="G259" s="205" t="s">
        <v>210</v>
      </c>
      <c r="H259" s="206">
        <v>13.32</v>
      </c>
      <c r="I259" s="207"/>
      <c r="J259" s="208">
        <f>ROUND(I259*H259,2)</f>
        <v>0</v>
      </c>
      <c r="K259" s="204" t="s">
        <v>125</v>
      </c>
      <c r="L259" s="46"/>
      <c r="M259" s="209" t="s">
        <v>19</v>
      </c>
      <c r="N259" s="210" t="s">
        <v>43</v>
      </c>
      <c r="O259" s="86"/>
      <c r="P259" s="211">
        <f>O259*H259</f>
        <v>0</v>
      </c>
      <c r="Q259" s="211">
        <v>0</v>
      </c>
      <c r="R259" s="211">
        <f>Q259*H259</f>
        <v>0</v>
      </c>
      <c r="S259" s="211">
        <v>0</v>
      </c>
      <c r="T259" s="212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3" t="s">
        <v>126</v>
      </c>
      <c r="AT259" s="213" t="s">
        <v>121</v>
      </c>
      <c r="AU259" s="213" t="s">
        <v>82</v>
      </c>
      <c r="AY259" s="19" t="s">
        <v>119</v>
      </c>
      <c r="BE259" s="214">
        <f>IF(N259="základní",J259,0)</f>
        <v>0</v>
      </c>
      <c r="BF259" s="214">
        <f>IF(N259="snížená",J259,0)</f>
        <v>0</v>
      </c>
      <c r="BG259" s="214">
        <f>IF(N259="zákl. přenesená",J259,0)</f>
        <v>0</v>
      </c>
      <c r="BH259" s="214">
        <f>IF(N259="sníž. přenesená",J259,0)</f>
        <v>0</v>
      </c>
      <c r="BI259" s="214">
        <f>IF(N259="nulová",J259,0)</f>
        <v>0</v>
      </c>
      <c r="BJ259" s="19" t="s">
        <v>80</v>
      </c>
      <c r="BK259" s="214">
        <f>ROUND(I259*H259,2)</f>
        <v>0</v>
      </c>
      <c r="BL259" s="19" t="s">
        <v>126</v>
      </c>
      <c r="BM259" s="213" t="s">
        <v>402</v>
      </c>
    </row>
    <row r="260" s="2" customFormat="1">
      <c r="A260" s="40"/>
      <c r="B260" s="41"/>
      <c r="C260" s="42"/>
      <c r="D260" s="215" t="s">
        <v>128</v>
      </c>
      <c r="E260" s="42"/>
      <c r="F260" s="216" t="s">
        <v>403</v>
      </c>
      <c r="G260" s="42"/>
      <c r="H260" s="42"/>
      <c r="I260" s="217"/>
      <c r="J260" s="42"/>
      <c r="K260" s="42"/>
      <c r="L260" s="46"/>
      <c r="M260" s="218"/>
      <c r="N260" s="219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128</v>
      </c>
      <c r="AU260" s="19" t="s">
        <v>82</v>
      </c>
    </row>
    <row r="261" s="14" customFormat="1">
      <c r="A261" s="14"/>
      <c r="B261" s="231"/>
      <c r="C261" s="232"/>
      <c r="D261" s="222" t="s">
        <v>130</v>
      </c>
      <c r="E261" s="233" t="s">
        <v>19</v>
      </c>
      <c r="F261" s="234" t="s">
        <v>404</v>
      </c>
      <c r="G261" s="232"/>
      <c r="H261" s="235">
        <v>13.32</v>
      </c>
      <c r="I261" s="236"/>
      <c r="J261" s="232"/>
      <c r="K261" s="232"/>
      <c r="L261" s="237"/>
      <c r="M261" s="238"/>
      <c r="N261" s="239"/>
      <c r="O261" s="239"/>
      <c r="P261" s="239"/>
      <c r="Q261" s="239"/>
      <c r="R261" s="239"/>
      <c r="S261" s="239"/>
      <c r="T261" s="24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1" t="s">
        <v>130</v>
      </c>
      <c r="AU261" s="241" t="s">
        <v>82</v>
      </c>
      <c r="AV261" s="14" t="s">
        <v>82</v>
      </c>
      <c r="AW261" s="14" t="s">
        <v>33</v>
      </c>
      <c r="AX261" s="14" t="s">
        <v>80</v>
      </c>
      <c r="AY261" s="241" t="s">
        <v>119</v>
      </c>
    </row>
    <row r="262" s="12" customFormat="1" ht="22.8" customHeight="1">
      <c r="A262" s="12"/>
      <c r="B262" s="186"/>
      <c r="C262" s="187"/>
      <c r="D262" s="188" t="s">
        <v>71</v>
      </c>
      <c r="E262" s="200" t="s">
        <v>405</v>
      </c>
      <c r="F262" s="200" t="s">
        <v>406</v>
      </c>
      <c r="G262" s="187"/>
      <c r="H262" s="187"/>
      <c r="I262" s="190"/>
      <c r="J262" s="201">
        <f>BK262</f>
        <v>0</v>
      </c>
      <c r="K262" s="187"/>
      <c r="L262" s="192"/>
      <c r="M262" s="193"/>
      <c r="N262" s="194"/>
      <c r="O262" s="194"/>
      <c r="P262" s="195">
        <f>SUM(P263:P264)</f>
        <v>0</v>
      </c>
      <c r="Q262" s="194"/>
      <c r="R262" s="195">
        <f>SUM(R263:R264)</f>
        <v>0</v>
      </c>
      <c r="S262" s="194"/>
      <c r="T262" s="196">
        <f>SUM(T263:T264)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97" t="s">
        <v>80</v>
      </c>
      <c r="AT262" s="198" t="s">
        <v>71</v>
      </c>
      <c r="AU262" s="198" t="s">
        <v>80</v>
      </c>
      <c r="AY262" s="197" t="s">
        <v>119</v>
      </c>
      <c r="BK262" s="199">
        <f>SUM(BK263:BK264)</f>
        <v>0</v>
      </c>
    </row>
    <row r="263" s="2" customFormat="1" ht="24.15" customHeight="1">
      <c r="A263" s="40"/>
      <c r="B263" s="41"/>
      <c r="C263" s="202" t="s">
        <v>407</v>
      </c>
      <c r="D263" s="202" t="s">
        <v>121</v>
      </c>
      <c r="E263" s="203" t="s">
        <v>408</v>
      </c>
      <c r="F263" s="204" t="s">
        <v>409</v>
      </c>
      <c r="G263" s="205" t="s">
        <v>210</v>
      </c>
      <c r="H263" s="206">
        <v>35.201000000000001</v>
      </c>
      <c r="I263" s="207"/>
      <c r="J263" s="208">
        <f>ROUND(I263*H263,2)</f>
        <v>0</v>
      </c>
      <c r="K263" s="204" t="s">
        <v>125</v>
      </c>
      <c r="L263" s="46"/>
      <c r="M263" s="209" t="s">
        <v>19</v>
      </c>
      <c r="N263" s="210" t="s">
        <v>43</v>
      </c>
      <c r="O263" s="86"/>
      <c r="P263" s="211">
        <f>O263*H263</f>
        <v>0</v>
      </c>
      <c r="Q263" s="211">
        <v>0</v>
      </c>
      <c r="R263" s="211">
        <f>Q263*H263</f>
        <v>0</v>
      </c>
      <c r="S263" s="211">
        <v>0</v>
      </c>
      <c r="T263" s="212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3" t="s">
        <v>126</v>
      </c>
      <c r="AT263" s="213" t="s">
        <v>121</v>
      </c>
      <c r="AU263" s="213" t="s">
        <v>82</v>
      </c>
      <c r="AY263" s="19" t="s">
        <v>119</v>
      </c>
      <c r="BE263" s="214">
        <f>IF(N263="základní",J263,0)</f>
        <v>0</v>
      </c>
      <c r="BF263" s="214">
        <f>IF(N263="snížená",J263,0)</f>
        <v>0</v>
      </c>
      <c r="BG263" s="214">
        <f>IF(N263="zákl. přenesená",J263,0)</f>
        <v>0</v>
      </c>
      <c r="BH263" s="214">
        <f>IF(N263="sníž. přenesená",J263,0)</f>
        <v>0</v>
      </c>
      <c r="BI263" s="214">
        <f>IF(N263="nulová",J263,0)</f>
        <v>0</v>
      </c>
      <c r="BJ263" s="19" t="s">
        <v>80</v>
      </c>
      <c r="BK263" s="214">
        <f>ROUND(I263*H263,2)</f>
        <v>0</v>
      </c>
      <c r="BL263" s="19" t="s">
        <v>126</v>
      </c>
      <c r="BM263" s="213" t="s">
        <v>410</v>
      </c>
    </row>
    <row r="264" s="2" customFormat="1">
      <c r="A264" s="40"/>
      <c r="B264" s="41"/>
      <c r="C264" s="42"/>
      <c r="D264" s="215" t="s">
        <v>128</v>
      </c>
      <c r="E264" s="42"/>
      <c r="F264" s="216" t="s">
        <v>411</v>
      </c>
      <c r="G264" s="42"/>
      <c r="H264" s="42"/>
      <c r="I264" s="217"/>
      <c r="J264" s="42"/>
      <c r="K264" s="42"/>
      <c r="L264" s="46"/>
      <c r="M264" s="218"/>
      <c r="N264" s="219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128</v>
      </c>
      <c r="AU264" s="19" t="s">
        <v>82</v>
      </c>
    </row>
    <row r="265" s="12" customFormat="1" ht="25.92" customHeight="1">
      <c r="A265" s="12"/>
      <c r="B265" s="186"/>
      <c r="C265" s="187"/>
      <c r="D265" s="188" t="s">
        <v>71</v>
      </c>
      <c r="E265" s="189" t="s">
        <v>412</v>
      </c>
      <c r="F265" s="189" t="s">
        <v>413</v>
      </c>
      <c r="G265" s="187"/>
      <c r="H265" s="187"/>
      <c r="I265" s="190"/>
      <c r="J265" s="191">
        <f>BK265</f>
        <v>0</v>
      </c>
      <c r="K265" s="187"/>
      <c r="L265" s="192"/>
      <c r="M265" s="193"/>
      <c r="N265" s="194"/>
      <c r="O265" s="194"/>
      <c r="P265" s="195">
        <f>P266</f>
        <v>0</v>
      </c>
      <c r="Q265" s="194"/>
      <c r="R265" s="195">
        <f>R266</f>
        <v>0.00083260000000000007</v>
      </c>
      <c r="S265" s="194"/>
      <c r="T265" s="196">
        <f>T266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197" t="s">
        <v>82</v>
      </c>
      <c r="AT265" s="198" t="s">
        <v>71</v>
      </c>
      <c r="AU265" s="198" t="s">
        <v>72</v>
      </c>
      <c r="AY265" s="197" t="s">
        <v>119</v>
      </c>
      <c r="BK265" s="199">
        <f>BK266</f>
        <v>0</v>
      </c>
    </row>
    <row r="266" s="12" customFormat="1" ht="22.8" customHeight="1">
      <c r="A266" s="12"/>
      <c r="B266" s="186"/>
      <c r="C266" s="187"/>
      <c r="D266" s="188" t="s">
        <v>71</v>
      </c>
      <c r="E266" s="200" t="s">
        <v>414</v>
      </c>
      <c r="F266" s="200" t="s">
        <v>415</v>
      </c>
      <c r="G266" s="187"/>
      <c r="H266" s="187"/>
      <c r="I266" s="190"/>
      <c r="J266" s="201">
        <f>BK266</f>
        <v>0</v>
      </c>
      <c r="K266" s="187"/>
      <c r="L266" s="192"/>
      <c r="M266" s="193"/>
      <c r="N266" s="194"/>
      <c r="O266" s="194"/>
      <c r="P266" s="195">
        <f>SUM(P267:P270)</f>
        <v>0</v>
      </c>
      <c r="Q266" s="194"/>
      <c r="R266" s="195">
        <f>SUM(R267:R270)</f>
        <v>0.00083260000000000007</v>
      </c>
      <c r="S266" s="194"/>
      <c r="T266" s="196">
        <f>SUM(T267:T270)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197" t="s">
        <v>82</v>
      </c>
      <c r="AT266" s="198" t="s">
        <v>71</v>
      </c>
      <c r="AU266" s="198" t="s">
        <v>80</v>
      </c>
      <c r="AY266" s="197" t="s">
        <v>119</v>
      </c>
      <c r="BK266" s="199">
        <f>SUM(BK267:BK270)</f>
        <v>0</v>
      </c>
    </row>
    <row r="267" s="2" customFormat="1" ht="16.5" customHeight="1">
      <c r="A267" s="40"/>
      <c r="B267" s="41"/>
      <c r="C267" s="202" t="s">
        <v>416</v>
      </c>
      <c r="D267" s="202" t="s">
        <v>121</v>
      </c>
      <c r="E267" s="203" t="s">
        <v>417</v>
      </c>
      <c r="F267" s="204" t="s">
        <v>418</v>
      </c>
      <c r="G267" s="205" t="s">
        <v>124</v>
      </c>
      <c r="H267" s="206">
        <v>2</v>
      </c>
      <c r="I267" s="207"/>
      <c r="J267" s="208">
        <f>ROUND(I267*H267,2)</f>
        <v>0</v>
      </c>
      <c r="K267" s="204" t="s">
        <v>125</v>
      </c>
      <c r="L267" s="46"/>
      <c r="M267" s="209" t="s">
        <v>19</v>
      </c>
      <c r="N267" s="210" t="s">
        <v>43</v>
      </c>
      <c r="O267" s="86"/>
      <c r="P267" s="211">
        <f>O267*H267</f>
        <v>0</v>
      </c>
      <c r="Q267" s="211">
        <v>5.0000000000000002E-05</v>
      </c>
      <c r="R267" s="211">
        <f>Q267*H267</f>
        <v>0.00010000000000000001</v>
      </c>
      <c r="S267" s="211">
        <v>0</v>
      </c>
      <c r="T267" s="212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3" t="s">
        <v>156</v>
      </c>
      <c r="AT267" s="213" t="s">
        <v>121</v>
      </c>
      <c r="AU267" s="213" t="s">
        <v>82</v>
      </c>
      <c r="AY267" s="19" t="s">
        <v>119</v>
      </c>
      <c r="BE267" s="214">
        <f>IF(N267="základní",J267,0)</f>
        <v>0</v>
      </c>
      <c r="BF267" s="214">
        <f>IF(N267="snížená",J267,0)</f>
        <v>0</v>
      </c>
      <c r="BG267" s="214">
        <f>IF(N267="zákl. přenesená",J267,0)</f>
        <v>0</v>
      </c>
      <c r="BH267" s="214">
        <f>IF(N267="sníž. přenesená",J267,0)</f>
        <v>0</v>
      </c>
      <c r="BI267" s="214">
        <f>IF(N267="nulová",J267,0)</f>
        <v>0</v>
      </c>
      <c r="BJ267" s="19" t="s">
        <v>80</v>
      </c>
      <c r="BK267" s="214">
        <f>ROUND(I267*H267,2)</f>
        <v>0</v>
      </c>
      <c r="BL267" s="19" t="s">
        <v>156</v>
      </c>
      <c r="BM267" s="213" t="s">
        <v>419</v>
      </c>
    </row>
    <row r="268" s="2" customFormat="1">
      <c r="A268" s="40"/>
      <c r="B268" s="41"/>
      <c r="C268" s="42"/>
      <c r="D268" s="215" t="s">
        <v>128</v>
      </c>
      <c r="E268" s="42"/>
      <c r="F268" s="216" t="s">
        <v>420</v>
      </c>
      <c r="G268" s="42"/>
      <c r="H268" s="42"/>
      <c r="I268" s="217"/>
      <c r="J268" s="42"/>
      <c r="K268" s="42"/>
      <c r="L268" s="46"/>
      <c r="M268" s="218"/>
      <c r="N268" s="219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128</v>
      </c>
      <c r="AU268" s="19" t="s">
        <v>82</v>
      </c>
    </row>
    <row r="269" s="2" customFormat="1" ht="16.5" customHeight="1">
      <c r="A269" s="40"/>
      <c r="B269" s="41"/>
      <c r="C269" s="253" t="s">
        <v>421</v>
      </c>
      <c r="D269" s="253" t="s">
        <v>234</v>
      </c>
      <c r="E269" s="254" t="s">
        <v>422</v>
      </c>
      <c r="F269" s="255" t="s">
        <v>423</v>
      </c>
      <c r="G269" s="256" t="s">
        <v>124</v>
      </c>
      <c r="H269" s="257">
        <v>2.4420000000000002</v>
      </c>
      <c r="I269" s="258"/>
      <c r="J269" s="259">
        <f>ROUND(I269*H269,2)</f>
        <v>0</v>
      </c>
      <c r="K269" s="255" t="s">
        <v>125</v>
      </c>
      <c r="L269" s="260"/>
      <c r="M269" s="261" t="s">
        <v>19</v>
      </c>
      <c r="N269" s="262" t="s">
        <v>43</v>
      </c>
      <c r="O269" s="86"/>
      <c r="P269" s="211">
        <f>O269*H269</f>
        <v>0</v>
      </c>
      <c r="Q269" s="211">
        <v>0.00029999999999999997</v>
      </c>
      <c r="R269" s="211">
        <f>Q269*H269</f>
        <v>0.00073260000000000003</v>
      </c>
      <c r="S269" s="211">
        <v>0</v>
      </c>
      <c r="T269" s="212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3" t="s">
        <v>307</v>
      </c>
      <c r="AT269" s="213" t="s">
        <v>234</v>
      </c>
      <c r="AU269" s="213" t="s">
        <v>82</v>
      </c>
      <c r="AY269" s="19" t="s">
        <v>119</v>
      </c>
      <c r="BE269" s="214">
        <f>IF(N269="základní",J269,0)</f>
        <v>0</v>
      </c>
      <c r="BF269" s="214">
        <f>IF(N269="snížená",J269,0)</f>
        <v>0</v>
      </c>
      <c r="BG269" s="214">
        <f>IF(N269="zákl. přenesená",J269,0)</f>
        <v>0</v>
      </c>
      <c r="BH269" s="214">
        <f>IF(N269="sníž. přenesená",J269,0)</f>
        <v>0</v>
      </c>
      <c r="BI269" s="214">
        <f>IF(N269="nulová",J269,0)</f>
        <v>0</v>
      </c>
      <c r="BJ269" s="19" t="s">
        <v>80</v>
      </c>
      <c r="BK269" s="214">
        <f>ROUND(I269*H269,2)</f>
        <v>0</v>
      </c>
      <c r="BL269" s="19" t="s">
        <v>156</v>
      </c>
      <c r="BM269" s="213" t="s">
        <v>424</v>
      </c>
    </row>
    <row r="270" s="14" customFormat="1">
      <c r="A270" s="14"/>
      <c r="B270" s="231"/>
      <c r="C270" s="232"/>
      <c r="D270" s="222" t="s">
        <v>130</v>
      </c>
      <c r="E270" s="232"/>
      <c r="F270" s="234" t="s">
        <v>425</v>
      </c>
      <c r="G270" s="232"/>
      <c r="H270" s="235">
        <v>2.4420000000000002</v>
      </c>
      <c r="I270" s="236"/>
      <c r="J270" s="232"/>
      <c r="K270" s="232"/>
      <c r="L270" s="237"/>
      <c r="M270" s="238"/>
      <c r="N270" s="239"/>
      <c r="O270" s="239"/>
      <c r="P270" s="239"/>
      <c r="Q270" s="239"/>
      <c r="R270" s="239"/>
      <c r="S270" s="239"/>
      <c r="T270" s="240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1" t="s">
        <v>130</v>
      </c>
      <c r="AU270" s="241" t="s">
        <v>82</v>
      </c>
      <c r="AV270" s="14" t="s">
        <v>82</v>
      </c>
      <c r="AW270" s="14" t="s">
        <v>4</v>
      </c>
      <c r="AX270" s="14" t="s">
        <v>80</v>
      </c>
      <c r="AY270" s="241" t="s">
        <v>119</v>
      </c>
    </row>
    <row r="271" s="12" customFormat="1" ht="25.92" customHeight="1">
      <c r="A271" s="12"/>
      <c r="B271" s="186"/>
      <c r="C271" s="187"/>
      <c r="D271" s="188" t="s">
        <v>71</v>
      </c>
      <c r="E271" s="189" t="s">
        <v>426</v>
      </c>
      <c r="F271" s="189" t="s">
        <v>427</v>
      </c>
      <c r="G271" s="187"/>
      <c r="H271" s="187"/>
      <c r="I271" s="190"/>
      <c r="J271" s="191">
        <f>BK271</f>
        <v>0</v>
      </c>
      <c r="K271" s="187"/>
      <c r="L271" s="192"/>
      <c r="M271" s="193"/>
      <c r="N271" s="194"/>
      <c r="O271" s="194"/>
      <c r="P271" s="195">
        <f>P272+P279+P284</f>
        <v>0</v>
      </c>
      <c r="Q271" s="194"/>
      <c r="R271" s="195">
        <f>R272+R279+R284</f>
        <v>0</v>
      </c>
      <c r="S271" s="194"/>
      <c r="T271" s="196">
        <f>T272+T279+T284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97" t="s">
        <v>150</v>
      </c>
      <c r="AT271" s="198" t="s">
        <v>71</v>
      </c>
      <c r="AU271" s="198" t="s">
        <v>72</v>
      </c>
      <c r="AY271" s="197" t="s">
        <v>119</v>
      </c>
      <c r="BK271" s="199">
        <f>BK272+BK279+BK284</f>
        <v>0</v>
      </c>
    </row>
    <row r="272" s="12" customFormat="1" ht="22.8" customHeight="1">
      <c r="A272" s="12"/>
      <c r="B272" s="186"/>
      <c r="C272" s="187"/>
      <c r="D272" s="188" t="s">
        <v>71</v>
      </c>
      <c r="E272" s="200" t="s">
        <v>428</v>
      </c>
      <c r="F272" s="200" t="s">
        <v>429</v>
      </c>
      <c r="G272" s="187"/>
      <c r="H272" s="187"/>
      <c r="I272" s="190"/>
      <c r="J272" s="201">
        <f>BK272</f>
        <v>0</v>
      </c>
      <c r="K272" s="187"/>
      <c r="L272" s="192"/>
      <c r="M272" s="193"/>
      <c r="N272" s="194"/>
      <c r="O272" s="194"/>
      <c r="P272" s="195">
        <f>SUM(P273:P278)</f>
        <v>0</v>
      </c>
      <c r="Q272" s="194"/>
      <c r="R272" s="195">
        <f>SUM(R273:R278)</f>
        <v>0</v>
      </c>
      <c r="S272" s="194"/>
      <c r="T272" s="196">
        <f>SUM(T273:T278)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97" t="s">
        <v>150</v>
      </c>
      <c r="AT272" s="198" t="s">
        <v>71</v>
      </c>
      <c r="AU272" s="198" t="s">
        <v>80</v>
      </c>
      <c r="AY272" s="197" t="s">
        <v>119</v>
      </c>
      <c r="BK272" s="199">
        <f>SUM(BK273:BK278)</f>
        <v>0</v>
      </c>
    </row>
    <row r="273" s="2" customFormat="1" ht="16.5" customHeight="1">
      <c r="A273" s="40"/>
      <c r="B273" s="41"/>
      <c r="C273" s="202" t="s">
        <v>430</v>
      </c>
      <c r="D273" s="202" t="s">
        <v>121</v>
      </c>
      <c r="E273" s="203" t="s">
        <v>431</v>
      </c>
      <c r="F273" s="204" t="s">
        <v>432</v>
      </c>
      <c r="G273" s="205" t="s">
        <v>433</v>
      </c>
      <c r="H273" s="206">
        <v>10</v>
      </c>
      <c r="I273" s="207"/>
      <c r="J273" s="208">
        <f>ROUND(I273*H273,2)</f>
        <v>0</v>
      </c>
      <c r="K273" s="204" t="s">
        <v>19</v>
      </c>
      <c r="L273" s="46"/>
      <c r="M273" s="209" t="s">
        <v>19</v>
      </c>
      <c r="N273" s="210" t="s">
        <v>43</v>
      </c>
      <c r="O273" s="86"/>
      <c r="P273" s="211">
        <f>O273*H273</f>
        <v>0</v>
      </c>
      <c r="Q273" s="211">
        <v>0</v>
      </c>
      <c r="R273" s="211">
        <f>Q273*H273</f>
        <v>0</v>
      </c>
      <c r="S273" s="211">
        <v>0</v>
      </c>
      <c r="T273" s="212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3" t="s">
        <v>434</v>
      </c>
      <c r="AT273" s="213" t="s">
        <v>121</v>
      </c>
      <c r="AU273" s="213" t="s">
        <v>82</v>
      </c>
      <c r="AY273" s="19" t="s">
        <v>119</v>
      </c>
      <c r="BE273" s="214">
        <f>IF(N273="základní",J273,0)</f>
        <v>0</v>
      </c>
      <c r="BF273" s="214">
        <f>IF(N273="snížená",J273,0)</f>
        <v>0</v>
      </c>
      <c r="BG273" s="214">
        <f>IF(N273="zákl. přenesená",J273,0)</f>
        <v>0</v>
      </c>
      <c r="BH273" s="214">
        <f>IF(N273="sníž. přenesená",J273,0)</f>
        <v>0</v>
      </c>
      <c r="BI273" s="214">
        <f>IF(N273="nulová",J273,0)</f>
        <v>0</v>
      </c>
      <c r="BJ273" s="19" t="s">
        <v>80</v>
      </c>
      <c r="BK273" s="214">
        <f>ROUND(I273*H273,2)</f>
        <v>0</v>
      </c>
      <c r="BL273" s="19" t="s">
        <v>434</v>
      </c>
      <c r="BM273" s="213" t="s">
        <v>435</v>
      </c>
    </row>
    <row r="274" s="2" customFormat="1">
      <c r="A274" s="40"/>
      <c r="B274" s="41"/>
      <c r="C274" s="42"/>
      <c r="D274" s="222" t="s">
        <v>436</v>
      </c>
      <c r="E274" s="42"/>
      <c r="F274" s="263" t="s">
        <v>437</v>
      </c>
      <c r="G274" s="42"/>
      <c r="H274" s="42"/>
      <c r="I274" s="217"/>
      <c r="J274" s="42"/>
      <c r="K274" s="42"/>
      <c r="L274" s="46"/>
      <c r="M274" s="218"/>
      <c r="N274" s="219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436</v>
      </c>
      <c r="AU274" s="19" t="s">
        <v>82</v>
      </c>
    </row>
    <row r="275" s="2" customFormat="1" ht="16.5" customHeight="1">
      <c r="A275" s="40"/>
      <c r="B275" s="41"/>
      <c r="C275" s="202" t="s">
        <v>438</v>
      </c>
      <c r="D275" s="202" t="s">
        <v>121</v>
      </c>
      <c r="E275" s="203" t="s">
        <v>439</v>
      </c>
      <c r="F275" s="204" t="s">
        <v>440</v>
      </c>
      <c r="G275" s="205" t="s">
        <v>433</v>
      </c>
      <c r="H275" s="206">
        <v>10</v>
      </c>
      <c r="I275" s="207"/>
      <c r="J275" s="208">
        <f>ROUND(I275*H275,2)</f>
        <v>0</v>
      </c>
      <c r="K275" s="204" t="s">
        <v>19</v>
      </c>
      <c r="L275" s="46"/>
      <c r="M275" s="209" t="s">
        <v>19</v>
      </c>
      <c r="N275" s="210" t="s">
        <v>43</v>
      </c>
      <c r="O275" s="86"/>
      <c r="P275" s="211">
        <f>O275*H275</f>
        <v>0</v>
      </c>
      <c r="Q275" s="211">
        <v>0</v>
      </c>
      <c r="R275" s="211">
        <f>Q275*H275</f>
        <v>0</v>
      </c>
      <c r="S275" s="211">
        <v>0</v>
      </c>
      <c r="T275" s="212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3" t="s">
        <v>434</v>
      </c>
      <c r="AT275" s="213" t="s">
        <v>121</v>
      </c>
      <c r="AU275" s="213" t="s">
        <v>82</v>
      </c>
      <c r="AY275" s="19" t="s">
        <v>119</v>
      </c>
      <c r="BE275" s="214">
        <f>IF(N275="základní",J275,0)</f>
        <v>0</v>
      </c>
      <c r="BF275" s="214">
        <f>IF(N275="snížená",J275,0)</f>
        <v>0</v>
      </c>
      <c r="BG275" s="214">
        <f>IF(N275="zákl. přenesená",J275,0)</f>
        <v>0</v>
      </c>
      <c r="BH275" s="214">
        <f>IF(N275="sníž. přenesená",J275,0)</f>
        <v>0</v>
      </c>
      <c r="BI275" s="214">
        <f>IF(N275="nulová",J275,0)</f>
        <v>0</v>
      </c>
      <c r="BJ275" s="19" t="s">
        <v>80</v>
      </c>
      <c r="BK275" s="214">
        <f>ROUND(I275*H275,2)</f>
        <v>0</v>
      </c>
      <c r="BL275" s="19" t="s">
        <v>434</v>
      </c>
      <c r="BM275" s="213" t="s">
        <v>441</v>
      </c>
    </row>
    <row r="276" s="2" customFormat="1">
      <c r="A276" s="40"/>
      <c r="B276" s="41"/>
      <c r="C276" s="42"/>
      <c r="D276" s="222" t="s">
        <v>436</v>
      </c>
      <c r="E276" s="42"/>
      <c r="F276" s="263" t="s">
        <v>437</v>
      </c>
      <c r="G276" s="42"/>
      <c r="H276" s="42"/>
      <c r="I276" s="217"/>
      <c r="J276" s="42"/>
      <c r="K276" s="42"/>
      <c r="L276" s="46"/>
      <c r="M276" s="218"/>
      <c r="N276" s="219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436</v>
      </c>
      <c r="AU276" s="19" t="s">
        <v>82</v>
      </c>
    </row>
    <row r="277" s="2" customFormat="1" ht="16.5" customHeight="1">
      <c r="A277" s="40"/>
      <c r="B277" s="41"/>
      <c r="C277" s="202" t="s">
        <v>442</v>
      </c>
      <c r="D277" s="202" t="s">
        <v>121</v>
      </c>
      <c r="E277" s="203" t="s">
        <v>443</v>
      </c>
      <c r="F277" s="204" t="s">
        <v>444</v>
      </c>
      <c r="G277" s="205" t="s">
        <v>433</v>
      </c>
      <c r="H277" s="206">
        <v>15</v>
      </c>
      <c r="I277" s="207"/>
      <c r="J277" s="208">
        <f>ROUND(I277*H277,2)</f>
        <v>0</v>
      </c>
      <c r="K277" s="204" t="s">
        <v>19</v>
      </c>
      <c r="L277" s="46"/>
      <c r="M277" s="209" t="s">
        <v>19</v>
      </c>
      <c r="N277" s="210" t="s">
        <v>43</v>
      </c>
      <c r="O277" s="86"/>
      <c r="P277" s="211">
        <f>O277*H277</f>
        <v>0</v>
      </c>
      <c r="Q277" s="211">
        <v>0</v>
      </c>
      <c r="R277" s="211">
        <f>Q277*H277</f>
        <v>0</v>
      </c>
      <c r="S277" s="211">
        <v>0</v>
      </c>
      <c r="T277" s="212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3" t="s">
        <v>434</v>
      </c>
      <c r="AT277" s="213" t="s">
        <v>121</v>
      </c>
      <c r="AU277" s="213" t="s">
        <v>82</v>
      </c>
      <c r="AY277" s="19" t="s">
        <v>119</v>
      </c>
      <c r="BE277" s="214">
        <f>IF(N277="základní",J277,0)</f>
        <v>0</v>
      </c>
      <c r="BF277" s="214">
        <f>IF(N277="snížená",J277,0)</f>
        <v>0</v>
      </c>
      <c r="BG277" s="214">
        <f>IF(N277="zákl. přenesená",J277,0)</f>
        <v>0</v>
      </c>
      <c r="BH277" s="214">
        <f>IF(N277="sníž. přenesená",J277,0)</f>
        <v>0</v>
      </c>
      <c r="BI277" s="214">
        <f>IF(N277="nulová",J277,0)</f>
        <v>0</v>
      </c>
      <c r="BJ277" s="19" t="s">
        <v>80</v>
      </c>
      <c r="BK277" s="214">
        <f>ROUND(I277*H277,2)</f>
        <v>0</v>
      </c>
      <c r="BL277" s="19" t="s">
        <v>434</v>
      </c>
      <c r="BM277" s="213" t="s">
        <v>445</v>
      </c>
    </row>
    <row r="278" s="2" customFormat="1">
      <c r="A278" s="40"/>
      <c r="B278" s="41"/>
      <c r="C278" s="42"/>
      <c r="D278" s="222" t="s">
        <v>436</v>
      </c>
      <c r="E278" s="42"/>
      <c r="F278" s="263" t="s">
        <v>446</v>
      </c>
      <c r="G278" s="42"/>
      <c r="H278" s="42"/>
      <c r="I278" s="217"/>
      <c r="J278" s="42"/>
      <c r="K278" s="42"/>
      <c r="L278" s="46"/>
      <c r="M278" s="218"/>
      <c r="N278" s="219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436</v>
      </c>
      <c r="AU278" s="19" t="s">
        <v>82</v>
      </c>
    </row>
    <row r="279" s="12" customFormat="1" ht="22.8" customHeight="1">
      <c r="A279" s="12"/>
      <c r="B279" s="186"/>
      <c r="C279" s="187"/>
      <c r="D279" s="188" t="s">
        <v>71</v>
      </c>
      <c r="E279" s="200" t="s">
        <v>447</v>
      </c>
      <c r="F279" s="200" t="s">
        <v>448</v>
      </c>
      <c r="G279" s="187"/>
      <c r="H279" s="187"/>
      <c r="I279" s="190"/>
      <c r="J279" s="201">
        <f>BK279</f>
        <v>0</v>
      </c>
      <c r="K279" s="187"/>
      <c r="L279" s="192"/>
      <c r="M279" s="193"/>
      <c r="N279" s="194"/>
      <c r="O279" s="194"/>
      <c r="P279" s="195">
        <f>SUM(P280:P283)</f>
        <v>0</v>
      </c>
      <c r="Q279" s="194"/>
      <c r="R279" s="195">
        <f>SUM(R280:R283)</f>
        <v>0</v>
      </c>
      <c r="S279" s="194"/>
      <c r="T279" s="196">
        <f>SUM(T280:T283)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97" t="s">
        <v>150</v>
      </c>
      <c r="AT279" s="198" t="s">
        <v>71</v>
      </c>
      <c r="AU279" s="198" t="s">
        <v>80</v>
      </c>
      <c r="AY279" s="197" t="s">
        <v>119</v>
      </c>
      <c r="BK279" s="199">
        <f>SUM(BK280:BK283)</f>
        <v>0</v>
      </c>
    </row>
    <row r="280" s="2" customFormat="1" ht="16.5" customHeight="1">
      <c r="A280" s="40"/>
      <c r="B280" s="41"/>
      <c r="C280" s="202" t="s">
        <v>449</v>
      </c>
      <c r="D280" s="202" t="s">
        <v>121</v>
      </c>
      <c r="E280" s="203" t="s">
        <v>450</v>
      </c>
      <c r="F280" s="204" t="s">
        <v>448</v>
      </c>
      <c r="G280" s="205" t="s">
        <v>451</v>
      </c>
      <c r="H280" s="206">
        <v>1</v>
      </c>
      <c r="I280" s="207"/>
      <c r="J280" s="208">
        <f>ROUND(I280*H280,2)</f>
        <v>0</v>
      </c>
      <c r="K280" s="204" t="s">
        <v>19</v>
      </c>
      <c r="L280" s="46"/>
      <c r="M280" s="209" t="s">
        <v>19</v>
      </c>
      <c r="N280" s="210" t="s">
        <v>43</v>
      </c>
      <c r="O280" s="86"/>
      <c r="P280" s="211">
        <f>O280*H280</f>
        <v>0</v>
      </c>
      <c r="Q280" s="211">
        <v>0</v>
      </c>
      <c r="R280" s="211">
        <f>Q280*H280</f>
        <v>0</v>
      </c>
      <c r="S280" s="211">
        <v>0</v>
      </c>
      <c r="T280" s="212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3" t="s">
        <v>434</v>
      </c>
      <c r="AT280" s="213" t="s">
        <v>121</v>
      </c>
      <c r="AU280" s="213" t="s">
        <v>82</v>
      </c>
      <c r="AY280" s="19" t="s">
        <v>119</v>
      </c>
      <c r="BE280" s="214">
        <f>IF(N280="základní",J280,0)</f>
        <v>0</v>
      </c>
      <c r="BF280" s="214">
        <f>IF(N280="snížená",J280,0)</f>
        <v>0</v>
      </c>
      <c r="BG280" s="214">
        <f>IF(N280="zákl. přenesená",J280,0)</f>
        <v>0</v>
      </c>
      <c r="BH280" s="214">
        <f>IF(N280="sníž. přenesená",J280,0)</f>
        <v>0</v>
      </c>
      <c r="BI280" s="214">
        <f>IF(N280="nulová",J280,0)</f>
        <v>0</v>
      </c>
      <c r="BJ280" s="19" t="s">
        <v>80</v>
      </c>
      <c r="BK280" s="214">
        <f>ROUND(I280*H280,2)</f>
        <v>0</v>
      </c>
      <c r="BL280" s="19" t="s">
        <v>434</v>
      </c>
      <c r="BM280" s="213" t="s">
        <v>452</v>
      </c>
    </row>
    <row r="281" s="2" customFormat="1">
      <c r="A281" s="40"/>
      <c r="B281" s="41"/>
      <c r="C281" s="42"/>
      <c r="D281" s="222" t="s">
        <v>436</v>
      </c>
      <c r="E281" s="42"/>
      <c r="F281" s="263" t="s">
        <v>453</v>
      </c>
      <c r="G281" s="42"/>
      <c r="H281" s="42"/>
      <c r="I281" s="217"/>
      <c r="J281" s="42"/>
      <c r="K281" s="42"/>
      <c r="L281" s="46"/>
      <c r="M281" s="218"/>
      <c r="N281" s="219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436</v>
      </c>
      <c r="AU281" s="19" t="s">
        <v>82</v>
      </c>
    </row>
    <row r="282" s="2" customFormat="1" ht="16.5" customHeight="1">
      <c r="A282" s="40"/>
      <c r="B282" s="41"/>
      <c r="C282" s="202" t="s">
        <v>454</v>
      </c>
      <c r="D282" s="202" t="s">
        <v>121</v>
      </c>
      <c r="E282" s="203" t="s">
        <v>455</v>
      </c>
      <c r="F282" s="204" t="s">
        <v>456</v>
      </c>
      <c r="G282" s="205" t="s">
        <v>451</v>
      </c>
      <c r="H282" s="206">
        <v>1</v>
      </c>
      <c r="I282" s="207"/>
      <c r="J282" s="208">
        <f>ROUND(I282*H282,2)</f>
        <v>0</v>
      </c>
      <c r="K282" s="204" t="s">
        <v>19</v>
      </c>
      <c r="L282" s="46"/>
      <c r="M282" s="209" t="s">
        <v>19</v>
      </c>
      <c r="N282" s="210" t="s">
        <v>43</v>
      </c>
      <c r="O282" s="86"/>
      <c r="P282" s="211">
        <f>O282*H282</f>
        <v>0</v>
      </c>
      <c r="Q282" s="211">
        <v>0</v>
      </c>
      <c r="R282" s="211">
        <f>Q282*H282</f>
        <v>0</v>
      </c>
      <c r="S282" s="211">
        <v>0</v>
      </c>
      <c r="T282" s="212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3" t="s">
        <v>434</v>
      </c>
      <c r="AT282" s="213" t="s">
        <v>121</v>
      </c>
      <c r="AU282" s="213" t="s">
        <v>82</v>
      </c>
      <c r="AY282" s="19" t="s">
        <v>119</v>
      </c>
      <c r="BE282" s="214">
        <f>IF(N282="základní",J282,0)</f>
        <v>0</v>
      </c>
      <c r="BF282" s="214">
        <f>IF(N282="snížená",J282,0)</f>
        <v>0</v>
      </c>
      <c r="BG282" s="214">
        <f>IF(N282="zákl. přenesená",J282,0)</f>
        <v>0</v>
      </c>
      <c r="BH282" s="214">
        <f>IF(N282="sníž. přenesená",J282,0)</f>
        <v>0</v>
      </c>
      <c r="BI282" s="214">
        <f>IF(N282="nulová",J282,0)</f>
        <v>0</v>
      </c>
      <c r="BJ282" s="19" t="s">
        <v>80</v>
      </c>
      <c r="BK282" s="214">
        <f>ROUND(I282*H282,2)</f>
        <v>0</v>
      </c>
      <c r="BL282" s="19" t="s">
        <v>434</v>
      </c>
      <c r="BM282" s="213" t="s">
        <v>457</v>
      </c>
    </row>
    <row r="283" s="2" customFormat="1">
      <c r="A283" s="40"/>
      <c r="B283" s="41"/>
      <c r="C283" s="42"/>
      <c r="D283" s="222" t="s">
        <v>436</v>
      </c>
      <c r="E283" s="42"/>
      <c r="F283" s="263" t="s">
        <v>458</v>
      </c>
      <c r="G283" s="42"/>
      <c r="H283" s="42"/>
      <c r="I283" s="217"/>
      <c r="J283" s="42"/>
      <c r="K283" s="42"/>
      <c r="L283" s="46"/>
      <c r="M283" s="218"/>
      <c r="N283" s="219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436</v>
      </c>
      <c r="AU283" s="19" t="s">
        <v>82</v>
      </c>
    </row>
    <row r="284" s="12" customFormat="1" ht="22.8" customHeight="1">
      <c r="A284" s="12"/>
      <c r="B284" s="186"/>
      <c r="C284" s="187"/>
      <c r="D284" s="188" t="s">
        <v>71</v>
      </c>
      <c r="E284" s="200" t="s">
        <v>459</v>
      </c>
      <c r="F284" s="200" t="s">
        <v>460</v>
      </c>
      <c r="G284" s="187"/>
      <c r="H284" s="187"/>
      <c r="I284" s="190"/>
      <c r="J284" s="201">
        <f>BK284</f>
        <v>0</v>
      </c>
      <c r="K284" s="187"/>
      <c r="L284" s="192"/>
      <c r="M284" s="193"/>
      <c r="N284" s="194"/>
      <c r="O284" s="194"/>
      <c r="P284" s="195">
        <f>P285</f>
        <v>0</v>
      </c>
      <c r="Q284" s="194"/>
      <c r="R284" s="195">
        <f>R285</f>
        <v>0</v>
      </c>
      <c r="S284" s="194"/>
      <c r="T284" s="196">
        <f>T285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97" t="s">
        <v>150</v>
      </c>
      <c r="AT284" s="198" t="s">
        <v>71</v>
      </c>
      <c r="AU284" s="198" t="s">
        <v>80</v>
      </c>
      <c r="AY284" s="197" t="s">
        <v>119</v>
      </c>
      <c r="BK284" s="199">
        <f>BK285</f>
        <v>0</v>
      </c>
    </row>
    <row r="285" s="2" customFormat="1" ht="16.5" customHeight="1">
      <c r="A285" s="40"/>
      <c r="B285" s="41"/>
      <c r="C285" s="202" t="s">
        <v>461</v>
      </c>
      <c r="D285" s="202" t="s">
        <v>121</v>
      </c>
      <c r="E285" s="203" t="s">
        <v>462</v>
      </c>
      <c r="F285" s="204" t="s">
        <v>463</v>
      </c>
      <c r="G285" s="205" t="s">
        <v>451</v>
      </c>
      <c r="H285" s="206">
        <v>1</v>
      </c>
      <c r="I285" s="207"/>
      <c r="J285" s="208">
        <f>ROUND(I285*H285,2)</f>
        <v>0</v>
      </c>
      <c r="K285" s="204" t="s">
        <v>19</v>
      </c>
      <c r="L285" s="46"/>
      <c r="M285" s="264" t="s">
        <v>19</v>
      </c>
      <c r="N285" s="265" t="s">
        <v>43</v>
      </c>
      <c r="O285" s="266"/>
      <c r="P285" s="267">
        <f>O285*H285</f>
        <v>0</v>
      </c>
      <c r="Q285" s="267">
        <v>0</v>
      </c>
      <c r="R285" s="267">
        <f>Q285*H285</f>
        <v>0</v>
      </c>
      <c r="S285" s="267">
        <v>0</v>
      </c>
      <c r="T285" s="268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3" t="s">
        <v>434</v>
      </c>
      <c r="AT285" s="213" t="s">
        <v>121</v>
      </c>
      <c r="AU285" s="213" t="s">
        <v>82</v>
      </c>
      <c r="AY285" s="19" t="s">
        <v>119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19" t="s">
        <v>80</v>
      </c>
      <c r="BK285" s="214">
        <f>ROUND(I285*H285,2)</f>
        <v>0</v>
      </c>
      <c r="BL285" s="19" t="s">
        <v>434</v>
      </c>
      <c r="BM285" s="213" t="s">
        <v>464</v>
      </c>
    </row>
    <row r="286" s="2" customFormat="1" ht="6.96" customHeight="1">
      <c r="A286" s="40"/>
      <c r="B286" s="61"/>
      <c r="C286" s="62"/>
      <c r="D286" s="62"/>
      <c r="E286" s="62"/>
      <c r="F286" s="62"/>
      <c r="G286" s="62"/>
      <c r="H286" s="62"/>
      <c r="I286" s="62"/>
      <c r="J286" s="62"/>
      <c r="K286" s="62"/>
      <c r="L286" s="46"/>
      <c r="M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</row>
  </sheetData>
  <sheetProtection sheet="1" autoFilter="0" formatColumns="0" formatRows="0" objects="1" scenarios="1" spinCount="100000" saltValue="lMNrpND/WA/hBi62VtlHShQlfdPwzK/2X6O3J+tbeUvRAtnduFh+5IM3HHuTuy2NDkxferyEP+3qDD3Md19ntw==" hashValue="FYfAnj6+diwvItJflbVfqVUt6+7Kp2VIrx+6EMSunpfRmYO426S6XTQNUVo19IY3gcw5Ye8OxuQ9xTB9hgfp6Q==" algorithmName="SHA-512" password="CC35"/>
  <autoFilter ref="C92:K285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5_01/113106123"/>
    <hyperlink ref="F101" r:id="rId2" display="https://podminky.urs.cz/item/CS_URS_2025_01/113107122"/>
    <hyperlink ref="F106" r:id="rId3" display="https://podminky.urs.cz/item/CS_URS_2025_01/113107123"/>
    <hyperlink ref="F110" r:id="rId4" display="https://podminky.urs.cz/item/CS_URS_2025_01/113107132"/>
    <hyperlink ref="F114" r:id="rId5" display="https://podminky.urs.cz/item/CS_URS_2025_01/113201111"/>
    <hyperlink ref="F117" r:id="rId6" display="https://podminky.urs.cz/item/CS_URS_2025_01/121151103"/>
    <hyperlink ref="F119" r:id="rId7" display="https://podminky.urs.cz/item/CS_URS_2025_01/122211101"/>
    <hyperlink ref="F121" r:id="rId8" display="https://podminky.urs.cz/item/CS_URS_2025_01/122251101"/>
    <hyperlink ref="F123" r:id="rId9" display="https://podminky.urs.cz/item/CS_URS_2025_01/122311101"/>
    <hyperlink ref="F125" r:id="rId10" display="https://podminky.urs.cz/item/CS_URS_2025_01/122351101"/>
    <hyperlink ref="F127" r:id="rId11" display="https://podminky.urs.cz/item/CS_URS_2025_01/132212131"/>
    <hyperlink ref="F131" r:id="rId12" display="https://podminky.urs.cz/item/CS_URS_2025_01/162751137"/>
    <hyperlink ref="F137" r:id="rId13" display="https://podminky.urs.cz/item/CS_URS_2025_01/162751139"/>
    <hyperlink ref="F140" r:id="rId14" display="https://podminky.urs.cz/item/CS_URS_2025_01/167111102"/>
    <hyperlink ref="F142" r:id="rId15" display="https://podminky.urs.cz/item/CS_URS_2025_01/171201231"/>
    <hyperlink ref="F145" r:id="rId16" display="https://podminky.urs.cz/item/CS_URS_2025_01/171251201"/>
    <hyperlink ref="F148" r:id="rId17" display="https://podminky.urs.cz/item/CS_URS_2025_01/181152302"/>
    <hyperlink ref="F152" r:id="rId18" display="https://podminky.urs.cz/item/CS_URS_2025_01/211971110"/>
    <hyperlink ref="F158" r:id="rId19" display="https://podminky.urs.cz/item/CS_URS_2025_01/212752412"/>
    <hyperlink ref="F162" r:id="rId20" display="https://podminky.urs.cz/item/CS_URS_2025_01/274313711"/>
    <hyperlink ref="F167" r:id="rId21" display="https://podminky.urs.cz/item/CS_URS_2025_01/339921132"/>
    <hyperlink ref="F172" r:id="rId22" display="https://podminky.urs.cz/item/CS_URS_2025_01/564851011"/>
    <hyperlink ref="F183" r:id="rId23" display="https://podminky.urs.cz/item/CS_URS_2025_01/565146101"/>
    <hyperlink ref="F191" r:id="rId24" display="https://podminky.urs.cz/item/CS_URS_2025_01/571908112"/>
    <hyperlink ref="F196" r:id="rId25" display="https://podminky.urs.cz/item/CS_URS_2025_01/573111112"/>
    <hyperlink ref="F200" r:id="rId26" display="https://podminky.urs.cz/item/CS_URS_2025_01/573231107"/>
    <hyperlink ref="F204" r:id="rId27" display="https://podminky.urs.cz/item/CS_URS_2025_01/577134031"/>
    <hyperlink ref="F208" r:id="rId28" display="https://podminky.urs.cz/item/CS_URS_2025_01/596211110"/>
    <hyperlink ref="F216" r:id="rId29" display="https://podminky.urs.cz/item/CS_URS_2025_01/916131213"/>
    <hyperlink ref="F229" r:id="rId30" display="https://podminky.urs.cz/item/CS_URS_2025_01/935114212"/>
    <hyperlink ref="F232" r:id="rId31" display="https://podminky.urs.cz/item/CS_URS_2025_01/935114214"/>
    <hyperlink ref="F235" r:id="rId32" display="https://podminky.urs.cz/item/CS_URS_2025_01/935114215"/>
    <hyperlink ref="F238" r:id="rId33" display="https://podminky.urs.cz/item/CS_URS_2025_01/961044111"/>
    <hyperlink ref="F242" r:id="rId34" display="https://podminky.urs.cz/item/CS_URS_2025_01/962033121"/>
    <hyperlink ref="F247" r:id="rId35" display="https://podminky.urs.cz/item/CS_URS_2025_01/997221571"/>
    <hyperlink ref="F249" r:id="rId36" display="https://podminky.urs.cz/item/CS_URS_2025_01/997221579"/>
    <hyperlink ref="F252" r:id="rId37" display="https://podminky.urs.cz/item/CS_URS_2025_01/997221612"/>
    <hyperlink ref="F254" r:id="rId38" display="https://podminky.urs.cz/item/CS_URS_2025_01/997221861"/>
    <hyperlink ref="F257" r:id="rId39" display="https://podminky.urs.cz/item/CS_URS_2025_01/997221862"/>
    <hyperlink ref="F260" r:id="rId40" display="https://podminky.urs.cz/item/CS_URS_2025_01/997221873"/>
    <hyperlink ref="F264" r:id="rId41" display="https://podminky.urs.cz/item/CS_URS_2025_01/998223011"/>
    <hyperlink ref="F268" r:id="rId42" display="https://podminky.urs.cz/item/CS_URS_2025_01/71116127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6" customFormat="1" ht="45" customHeight="1">
      <c r="B3" s="273"/>
      <c r="C3" s="274" t="s">
        <v>465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466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467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468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469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470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471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472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473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474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475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79</v>
      </c>
      <c r="F18" s="280" t="s">
        <v>476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477</v>
      </c>
      <c r="F19" s="280" t="s">
        <v>478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479</v>
      </c>
      <c r="F20" s="280" t="s">
        <v>480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481</v>
      </c>
      <c r="F21" s="280" t="s">
        <v>482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483</v>
      </c>
      <c r="F22" s="280" t="s">
        <v>484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485</v>
      </c>
      <c r="F23" s="280" t="s">
        <v>486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487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488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489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490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491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492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493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494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495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105</v>
      </c>
      <c r="F36" s="280"/>
      <c r="G36" s="280" t="s">
        <v>496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497</v>
      </c>
      <c r="F37" s="280"/>
      <c r="G37" s="280" t="s">
        <v>498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53</v>
      </c>
      <c r="F38" s="280"/>
      <c r="G38" s="280" t="s">
        <v>499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54</v>
      </c>
      <c r="F39" s="280"/>
      <c r="G39" s="280" t="s">
        <v>500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106</v>
      </c>
      <c r="F40" s="280"/>
      <c r="G40" s="280" t="s">
        <v>501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107</v>
      </c>
      <c r="F41" s="280"/>
      <c r="G41" s="280" t="s">
        <v>502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503</v>
      </c>
      <c r="F42" s="280"/>
      <c r="G42" s="280" t="s">
        <v>504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505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506</v>
      </c>
      <c r="F44" s="280"/>
      <c r="G44" s="280" t="s">
        <v>507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109</v>
      </c>
      <c r="F45" s="280"/>
      <c r="G45" s="280" t="s">
        <v>508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509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510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511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512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513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514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515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516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517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518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519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520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521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522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523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524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525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526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527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528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529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530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531</v>
      </c>
      <c r="D76" s="298"/>
      <c r="E76" s="298"/>
      <c r="F76" s="298" t="s">
        <v>532</v>
      </c>
      <c r="G76" s="299"/>
      <c r="H76" s="298" t="s">
        <v>54</v>
      </c>
      <c r="I76" s="298" t="s">
        <v>57</v>
      </c>
      <c r="J76" s="298" t="s">
        <v>533</v>
      </c>
      <c r="K76" s="297"/>
    </row>
    <row r="77" s="1" customFormat="1" ht="17.25" customHeight="1">
      <c r="B77" s="295"/>
      <c r="C77" s="300" t="s">
        <v>534</v>
      </c>
      <c r="D77" s="300"/>
      <c r="E77" s="300"/>
      <c r="F77" s="301" t="s">
        <v>535</v>
      </c>
      <c r="G77" s="302"/>
      <c r="H77" s="300"/>
      <c r="I77" s="300"/>
      <c r="J77" s="300" t="s">
        <v>536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53</v>
      </c>
      <c r="D79" s="305"/>
      <c r="E79" s="305"/>
      <c r="F79" s="306" t="s">
        <v>537</v>
      </c>
      <c r="G79" s="307"/>
      <c r="H79" s="283" t="s">
        <v>538</v>
      </c>
      <c r="I79" s="283" t="s">
        <v>539</v>
      </c>
      <c r="J79" s="283">
        <v>20</v>
      </c>
      <c r="K79" s="297"/>
    </row>
    <row r="80" s="1" customFormat="1" ht="15" customHeight="1">
      <c r="B80" s="295"/>
      <c r="C80" s="283" t="s">
        <v>540</v>
      </c>
      <c r="D80" s="283"/>
      <c r="E80" s="283"/>
      <c r="F80" s="306" t="s">
        <v>537</v>
      </c>
      <c r="G80" s="307"/>
      <c r="H80" s="283" t="s">
        <v>541</v>
      </c>
      <c r="I80" s="283" t="s">
        <v>539</v>
      </c>
      <c r="J80" s="283">
        <v>120</v>
      </c>
      <c r="K80" s="297"/>
    </row>
    <row r="81" s="1" customFormat="1" ht="15" customHeight="1">
      <c r="B81" s="308"/>
      <c r="C81" s="283" t="s">
        <v>542</v>
      </c>
      <c r="D81" s="283"/>
      <c r="E81" s="283"/>
      <c r="F81" s="306" t="s">
        <v>543</v>
      </c>
      <c r="G81" s="307"/>
      <c r="H81" s="283" t="s">
        <v>544</v>
      </c>
      <c r="I81" s="283" t="s">
        <v>539</v>
      </c>
      <c r="J81" s="283">
        <v>50</v>
      </c>
      <c r="K81" s="297"/>
    </row>
    <row r="82" s="1" customFormat="1" ht="15" customHeight="1">
      <c r="B82" s="308"/>
      <c r="C82" s="283" t="s">
        <v>545</v>
      </c>
      <c r="D82" s="283"/>
      <c r="E82" s="283"/>
      <c r="F82" s="306" t="s">
        <v>537</v>
      </c>
      <c r="G82" s="307"/>
      <c r="H82" s="283" t="s">
        <v>546</v>
      </c>
      <c r="I82" s="283" t="s">
        <v>547</v>
      </c>
      <c r="J82" s="283"/>
      <c r="K82" s="297"/>
    </row>
    <row r="83" s="1" customFormat="1" ht="15" customHeight="1">
      <c r="B83" s="308"/>
      <c r="C83" s="309" t="s">
        <v>548</v>
      </c>
      <c r="D83" s="309"/>
      <c r="E83" s="309"/>
      <c r="F83" s="310" t="s">
        <v>543</v>
      </c>
      <c r="G83" s="309"/>
      <c r="H83" s="309" t="s">
        <v>549</v>
      </c>
      <c r="I83" s="309" t="s">
        <v>539</v>
      </c>
      <c r="J83" s="309">
        <v>15</v>
      </c>
      <c r="K83" s="297"/>
    </row>
    <row r="84" s="1" customFormat="1" ht="15" customHeight="1">
      <c r="B84" s="308"/>
      <c r="C84" s="309" t="s">
        <v>550</v>
      </c>
      <c r="D84" s="309"/>
      <c r="E84" s="309"/>
      <c r="F84" s="310" t="s">
        <v>543</v>
      </c>
      <c r="G84" s="309"/>
      <c r="H84" s="309" t="s">
        <v>551</v>
      </c>
      <c r="I84" s="309" t="s">
        <v>539</v>
      </c>
      <c r="J84" s="309">
        <v>15</v>
      </c>
      <c r="K84" s="297"/>
    </row>
    <row r="85" s="1" customFormat="1" ht="15" customHeight="1">
      <c r="B85" s="308"/>
      <c r="C85" s="309" t="s">
        <v>552</v>
      </c>
      <c r="D85" s="309"/>
      <c r="E85" s="309"/>
      <c r="F85" s="310" t="s">
        <v>543</v>
      </c>
      <c r="G85" s="309"/>
      <c r="H85" s="309" t="s">
        <v>553</v>
      </c>
      <c r="I85" s="309" t="s">
        <v>539</v>
      </c>
      <c r="J85" s="309">
        <v>20</v>
      </c>
      <c r="K85" s="297"/>
    </row>
    <row r="86" s="1" customFormat="1" ht="15" customHeight="1">
      <c r="B86" s="308"/>
      <c r="C86" s="309" t="s">
        <v>554</v>
      </c>
      <c r="D86" s="309"/>
      <c r="E86" s="309"/>
      <c r="F86" s="310" t="s">
        <v>543</v>
      </c>
      <c r="G86" s="309"/>
      <c r="H86" s="309" t="s">
        <v>555</v>
      </c>
      <c r="I86" s="309" t="s">
        <v>539</v>
      </c>
      <c r="J86" s="309">
        <v>20</v>
      </c>
      <c r="K86" s="297"/>
    </row>
    <row r="87" s="1" customFormat="1" ht="15" customHeight="1">
      <c r="B87" s="308"/>
      <c r="C87" s="283" t="s">
        <v>556</v>
      </c>
      <c r="D87" s="283"/>
      <c r="E87" s="283"/>
      <c r="F87" s="306" t="s">
        <v>543</v>
      </c>
      <c r="G87" s="307"/>
      <c r="H87" s="283" t="s">
        <v>557</v>
      </c>
      <c r="I87" s="283" t="s">
        <v>539</v>
      </c>
      <c r="J87" s="283">
        <v>50</v>
      </c>
      <c r="K87" s="297"/>
    </row>
    <row r="88" s="1" customFormat="1" ht="15" customHeight="1">
      <c r="B88" s="308"/>
      <c r="C88" s="283" t="s">
        <v>558</v>
      </c>
      <c r="D88" s="283"/>
      <c r="E88" s="283"/>
      <c r="F88" s="306" t="s">
        <v>543</v>
      </c>
      <c r="G88" s="307"/>
      <c r="H88" s="283" t="s">
        <v>559</v>
      </c>
      <c r="I88" s="283" t="s">
        <v>539</v>
      </c>
      <c r="J88" s="283">
        <v>20</v>
      </c>
      <c r="K88" s="297"/>
    </row>
    <row r="89" s="1" customFormat="1" ht="15" customHeight="1">
      <c r="B89" s="308"/>
      <c r="C89" s="283" t="s">
        <v>560</v>
      </c>
      <c r="D89" s="283"/>
      <c r="E89" s="283"/>
      <c r="F89" s="306" t="s">
        <v>543</v>
      </c>
      <c r="G89" s="307"/>
      <c r="H89" s="283" t="s">
        <v>561</v>
      </c>
      <c r="I89" s="283" t="s">
        <v>539</v>
      </c>
      <c r="J89" s="283">
        <v>20</v>
      </c>
      <c r="K89" s="297"/>
    </row>
    <row r="90" s="1" customFormat="1" ht="15" customHeight="1">
      <c r="B90" s="308"/>
      <c r="C90" s="283" t="s">
        <v>562</v>
      </c>
      <c r="D90" s="283"/>
      <c r="E90" s="283"/>
      <c r="F90" s="306" t="s">
        <v>543</v>
      </c>
      <c r="G90" s="307"/>
      <c r="H90" s="283" t="s">
        <v>563</v>
      </c>
      <c r="I90" s="283" t="s">
        <v>539</v>
      </c>
      <c r="J90" s="283">
        <v>50</v>
      </c>
      <c r="K90" s="297"/>
    </row>
    <row r="91" s="1" customFormat="1" ht="15" customHeight="1">
      <c r="B91" s="308"/>
      <c r="C91" s="283" t="s">
        <v>564</v>
      </c>
      <c r="D91" s="283"/>
      <c r="E91" s="283"/>
      <c r="F91" s="306" t="s">
        <v>543</v>
      </c>
      <c r="G91" s="307"/>
      <c r="H91" s="283" t="s">
        <v>564</v>
      </c>
      <c r="I91" s="283" t="s">
        <v>539</v>
      </c>
      <c r="J91" s="283">
        <v>50</v>
      </c>
      <c r="K91" s="297"/>
    </row>
    <row r="92" s="1" customFormat="1" ht="15" customHeight="1">
      <c r="B92" s="308"/>
      <c r="C92" s="283" t="s">
        <v>565</v>
      </c>
      <c r="D92" s="283"/>
      <c r="E92" s="283"/>
      <c r="F92" s="306" t="s">
        <v>543</v>
      </c>
      <c r="G92" s="307"/>
      <c r="H92" s="283" t="s">
        <v>566</v>
      </c>
      <c r="I92" s="283" t="s">
        <v>539</v>
      </c>
      <c r="J92" s="283">
        <v>255</v>
      </c>
      <c r="K92" s="297"/>
    </row>
    <row r="93" s="1" customFormat="1" ht="15" customHeight="1">
      <c r="B93" s="308"/>
      <c r="C93" s="283" t="s">
        <v>567</v>
      </c>
      <c r="D93" s="283"/>
      <c r="E93" s="283"/>
      <c r="F93" s="306" t="s">
        <v>537</v>
      </c>
      <c r="G93" s="307"/>
      <c r="H93" s="283" t="s">
        <v>568</v>
      </c>
      <c r="I93" s="283" t="s">
        <v>569</v>
      </c>
      <c r="J93" s="283"/>
      <c r="K93" s="297"/>
    </row>
    <row r="94" s="1" customFormat="1" ht="15" customHeight="1">
      <c r="B94" s="308"/>
      <c r="C94" s="283" t="s">
        <v>570</v>
      </c>
      <c r="D94" s="283"/>
      <c r="E94" s="283"/>
      <c r="F94" s="306" t="s">
        <v>537</v>
      </c>
      <c r="G94" s="307"/>
      <c r="H94" s="283" t="s">
        <v>571</v>
      </c>
      <c r="I94" s="283" t="s">
        <v>572</v>
      </c>
      <c r="J94" s="283"/>
      <c r="K94" s="297"/>
    </row>
    <row r="95" s="1" customFormat="1" ht="15" customHeight="1">
      <c r="B95" s="308"/>
      <c r="C95" s="283" t="s">
        <v>573</v>
      </c>
      <c r="D95" s="283"/>
      <c r="E95" s="283"/>
      <c r="F95" s="306" t="s">
        <v>537</v>
      </c>
      <c r="G95" s="307"/>
      <c r="H95" s="283" t="s">
        <v>573</v>
      </c>
      <c r="I95" s="283" t="s">
        <v>572</v>
      </c>
      <c r="J95" s="283"/>
      <c r="K95" s="297"/>
    </row>
    <row r="96" s="1" customFormat="1" ht="15" customHeight="1">
      <c r="B96" s="308"/>
      <c r="C96" s="283" t="s">
        <v>38</v>
      </c>
      <c r="D96" s="283"/>
      <c r="E96" s="283"/>
      <c r="F96" s="306" t="s">
        <v>537</v>
      </c>
      <c r="G96" s="307"/>
      <c r="H96" s="283" t="s">
        <v>574</v>
      </c>
      <c r="I96" s="283" t="s">
        <v>572</v>
      </c>
      <c r="J96" s="283"/>
      <c r="K96" s="297"/>
    </row>
    <row r="97" s="1" customFormat="1" ht="15" customHeight="1">
      <c r="B97" s="308"/>
      <c r="C97" s="283" t="s">
        <v>48</v>
      </c>
      <c r="D97" s="283"/>
      <c r="E97" s="283"/>
      <c r="F97" s="306" t="s">
        <v>537</v>
      </c>
      <c r="G97" s="307"/>
      <c r="H97" s="283" t="s">
        <v>575</v>
      </c>
      <c r="I97" s="283" t="s">
        <v>572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576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531</v>
      </c>
      <c r="D103" s="298"/>
      <c r="E103" s="298"/>
      <c r="F103" s="298" t="s">
        <v>532</v>
      </c>
      <c r="G103" s="299"/>
      <c r="H103" s="298" t="s">
        <v>54</v>
      </c>
      <c r="I103" s="298" t="s">
        <v>57</v>
      </c>
      <c r="J103" s="298" t="s">
        <v>533</v>
      </c>
      <c r="K103" s="297"/>
    </row>
    <row r="104" s="1" customFormat="1" ht="17.25" customHeight="1">
      <c r="B104" s="295"/>
      <c r="C104" s="300" t="s">
        <v>534</v>
      </c>
      <c r="D104" s="300"/>
      <c r="E104" s="300"/>
      <c r="F104" s="301" t="s">
        <v>535</v>
      </c>
      <c r="G104" s="302"/>
      <c r="H104" s="300"/>
      <c r="I104" s="300"/>
      <c r="J104" s="300" t="s">
        <v>536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53</v>
      </c>
      <c r="D106" s="305"/>
      <c r="E106" s="305"/>
      <c r="F106" s="306" t="s">
        <v>537</v>
      </c>
      <c r="G106" s="283"/>
      <c r="H106" s="283" t="s">
        <v>577</v>
      </c>
      <c r="I106" s="283" t="s">
        <v>539</v>
      </c>
      <c r="J106" s="283">
        <v>20</v>
      </c>
      <c r="K106" s="297"/>
    </row>
    <row r="107" s="1" customFormat="1" ht="15" customHeight="1">
      <c r="B107" s="295"/>
      <c r="C107" s="283" t="s">
        <v>540</v>
      </c>
      <c r="D107" s="283"/>
      <c r="E107" s="283"/>
      <c r="F107" s="306" t="s">
        <v>537</v>
      </c>
      <c r="G107" s="283"/>
      <c r="H107" s="283" t="s">
        <v>577</v>
      </c>
      <c r="I107" s="283" t="s">
        <v>539</v>
      </c>
      <c r="J107" s="283">
        <v>120</v>
      </c>
      <c r="K107" s="297"/>
    </row>
    <row r="108" s="1" customFormat="1" ht="15" customHeight="1">
      <c r="B108" s="308"/>
      <c r="C108" s="283" t="s">
        <v>542</v>
      </c>
      <c r="D108" s="283"/>
      <c r="E108" s="283"/>
      <c r="F108" s="306" t="s">
        <v>543</v>
      </c>
      <c r="G108" s="283"/>
      <c r="H108" s="283" t="s">
        <v>577</v>
      </c>
      <c r="I108" s="283" t="s">
        <v>539</v>
      </c>
      <c r="J108" s="283">
        <v>50</v>
      </c>
      <c r="K108" s="297"/>
    </row>
    <row r="109" s="1" customFormat="1" ht="15" customHeight="1">
      <c r="B109" s="308"/>
      <c r="C109" s="283" t="s">
        <v>545</v>
      </c>
      <c r="D109" s="283"/>
      <c r="E109" s="283"/>
      <c r="F109" s="306" t="s">
        <v>537</v>
      </c>
      <c r="G109" s="283"/>
      <c r="H109" s="283" t="s">
        <v>577</v>
      </c>
      <c r="I109" s="283" t="s">
        <v>547</v>
      </c>
      <c r="J109" s="283"/>
      <c r="K109" s="297"/>
    </row>
    <row r="110" s="1" customFormat="1" ht="15" customHeight="1">
      <c r="B110" s="308"/>
      <c r="C110" s="283" t="s">
        <v>556</v>
      </c>
      <c r="D110" s="283"/>
      <c r="E110" s="283"/>
      <c r="F110" s="306" t="s">
        <v>543</v>
      </c>
      <c r="G110" s="283"/>
      <c r="H110" s="283" t="s">
        <v>577</v>
      </c>
      <c r="I110" s="283" t="s">
        <v>539</v>
      </c>
      <c r="J110" s="283">
        <v>50</v>
      </c>
      <c r="K110" s="297"/>
    </row>
    <row r="111" s="1" customFormat="1" ht="15" customHeight="1">
      <c r="B111" s="308"/>
      <c r="C111" s="283" t="s">
        <v>564</v>
      </c>
      <c r="D111" s="283"/>
      <c r="E111" s="283"/>
      <c r="F111" s="306" t="s">
        <v>543</v>
      </c>
      <c r="G111" s="283"/>
      <c r="H111" s="283" t="s">
        <v>577</v>
      </c>
      <c r="I111" s="283" t="s">
        <v>539</v>
      </c>
      <c r="J111" s="283">
        <v>50</v>
      </c>
      <c r="K111" s="297"/>
    </row>
    <row r="112" s="1" customFormat="1" ht="15" customHeight="1">
      <c r="B112" s="308"/>
      <c r="C112" s="283" t="s">
        <v>562</v>
      </c>
      <c r="D112" s="283"/>
      <c r="E112" s="283"/>
      <c r="F112" s="306" t="s">
        <v>543</v>
      </c>
      <c r="G112" s="283"/>
      <c r="H112" s="283" t="s">
        <v>577</v>
      </c>
      <c r="I112" s="283" t="s">
        <v>539</v>
      </c>
      <c r="J112" s="283">
        <v>50</v>
      </c>
      <c r="K112" s="297"/>
    </row>
    <row r="113" s="1" customFormat="1" ht="15" customHeight="1">
      <c r="B113" s="308"/>
      <c r="C113" s="283" t="s">
        <v>53</v>
      </c>
      <c r="D113" s="283"/>
      <c r="E113" s="283"/>
      <c r="F113" s="306" t="s">
        <v>537</v>
      </c>
      <c r="G113" s="283"/>
      <c r="H113" s="283" t="s">
        <v>578</v>
      </c>
      <c r="I113" s="283" t="s">
        <v>539</v>
      </c>
      <c r="J113" s="283">
        <v>20</v>
      </c>
      <c r="K113" s="297"/>
    </row>
    <row r="114" s="1" customFormat="1" ht="15" customHeight="1">
      <c r="B114" s="308"/>
      <c r="C114" s="283" t="s">
        <v>579</v>
      </c>
      <c r="D114" s="283"/>
      <c r="E114" s="283"/>
      <c r="F114" s="306" t="s">
        <v>537</v>
      </c>
      <c r="G114" s="283"/>
      <c r="H114" s="283" t="s">
        <v>580</v>
      </c>
      <c r="I114" s="283" t="s">
        <v>539</v>
      </c>
      <c r="J114" s="283">
        <v>120</v>
      </c>
      <c r="K114" s="297"/>
    </row>
    <row r="115" s="1" customFormat="1" ht="15" customHeight="1">
      <c r="B115" s="308"/>
      <c r="C115" s="283" t="s">
        <v>38</v>
      </c>
      <c r="D115" s="283"/>
      <c r="E115" s="283"/>
      <c r="F115" s="306" t="s">
        <v>537</v>
      </c>
      <c r="G115" s="283"/>
      <c r="H115" s="283" t="s">
        <v>581</v>
      </c>
      <c r="I115" s="283" t="s">
        <v>572</v>
      </c>
      <c r="J115" s="283"/>
      <c r="K115" s="297"/>
    </row>
    <row r="116" s="1" customFormat="1" ht="15" customHeight="1">
      <c r="B116" s="308"/>
      <c r="C116" s="283" t="s">
        <v>48</v>
      </c>
      <c r="D116" s="283"/>
      <c r="E116" s="283"/>
      <c r="F116" s="306" t="s">
        <v>537</v>
      </c>
      <c r="G116" s="283"/>
      <c r="H116" s="283" t="s">
        <v>582</v>
      </c>
      <c r="I116" s="283" t="s">
        <v>572</v>
      </c>
      <c r="J116" s="283"/>
      <c r="K116" s="297"/>
    </row>
    <row r="117" s="1" customFormat="1" ht="15" customHeight="1">
      <c r="B117" s="308"/>
      <c r="C117" s="283" t="s">
        <v>57</v>
      </c>
      <c r="D117" s="283"/>
      <c r="E117" s="283"/>
      <c r="F117" s="306" t="s">
        <v>537</v>
      </c>
      <c r="G117" s="283"/>
      <c r="H117" s="283" t="s">
        <v>583</v>
      </c>
      <c r="I117" s="283" t="s">
        <v>584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585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531</v>
      </c>
      <c r="D123" s="298"/>
      <c r="E123" s="298"/>
      <c r="F123" s="298" t="s">
        <v>532</v>
      </c>
      <c r="G123" s="299"/>
      <c r="H123" s="298" t="s">
        <v>54</v>
      </c>
      <c r="I123" s="298" t="s">
        <v>57</v>
      </c>
      <c r="J123" s="298" t="s">
        <v>533</v>
      </c>
      <c r="K123" s="327"/>
    </row>
    <row r="124" s="1" customFormat="1" ht="17.25" customHeight="1">
      <c r="B124" s="326"/>
      <c r="C124" s="300" t="s">
        <v>534</v>
      </c>
      <c r="D124" s="300"/>
      <c r="E124" s="300"/>
      <c r="F124" s="301" t="s">
        <v>535</v>
      </c>
      <c r="G124" s="302"/>
      <c r="H124" s="300"/>
      <c r="I124" s="300"/>
      <c r="J124" s="300" t="s">
        <v>536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540</v>
      </c>
      <c r="D126" s="305"/>
      <c r="E126" s="305"/>
      <c r="F126" s="306" t="s">
        <v>537</v>
      </c>
      <c r="G126" s="283"/>
      <c r="H126" s="283" t="s">
        <v>577</v>
      </c>
      <c r="I126" s="283" t="s">
        <v>539</v>
      </c>
      <c r="J126" s="283">
        <v>120</v>
      </c>
      <c r="K126" s="331"/>
    </row>
    <row r="127" s="1" customFormat="1" ht="15" customHeight="1">
      <c r="B127" s="328"/>
      <c r="C127" s="283" t="s">
        <v>586</v>
      </c>
      <c r="D127" s="283"/>
      <c r="E127" s="283"/>
      <c r="F127" s="306" t="s">
        <v>537</v>
      </c>
      <c r="G127" s="283"/>
      <c r="H127" s="283" t="s">
        <v>587</v>
      </c>
      <c r="I127" s="283" t="s">
        <v>539</v>
      </c>
      <c r="J127" s="283" t="s">
        <v>588</v>
      </c>
      <c r="K127" s="331"/>
    </row>
    <row r="128" s="1" customFormat="1" ht="15" customHeight="1">
      <c r="B128" s="328"/>
      <c r="C128" s="283" t="s">
        <v>485</v>
      </c>
      <c r="D128" s="283"/>
      <c r="E128" s="283"/>
      <c r="F128" s="306" t="s">
        <v>537</v>
      </c>
      <c r="G128" s="283"/>
      <c r="H128" s="283" t="s">
        <v>589</v>
      </c>
      <c r="I128" s="283" t="s">
        <v>539</v>
      </c>
      <c r="J128" s="283" t="s">
        <v>588</v>
      </c>
      <c r="K128" s="331"/>
    </row>
    <row r="129" s="1" customFormat="1" ht="15" customHeight="1">
      <c r="B129" s="328"/>
      <c r="C129" s="283" t="s">
        <v>548</v>
      </c>
      <c r="D129" s="283"/>
      <c r="E129" s="283"/>
      <c r="F129" s="306" t="s">
        <v>543</v>
      </c>
      <c r="G129" s="283"/>
      <c r="H129" s="283" t="s">
        <v>549</v>
      </c>
      <c r="I129" s="283" t="s">
        <v>539</v>
      </c>
      <c r="J129" s="283">
        <v>15</v>
      </c>
      <c r="K129" s="331"/>
    </row>
    <row r="130" s="1" customFormat="1" ht="15" customHeight="1">
      <c r="B130" s="328"/>
      <c r="C130" s="309" t="s">
        <v>550</v>
      </c>
      <c r="D130" s="309"/>
      <c r="E130" s="309"/>
      <c r="F130" s="310" t="s">
        <v>543</v>
      </c>
      <c r="G130" s="309"/>
      <c r="H130" s="309" t="s">
        <v>551</v>
      </c>
      <c r="I130" s="309" t="s">
        <v>539</v>
      </c>
      <c r="J130" s="309">
        <v>15</v>
      </c>
      <c r="K130" s="331"/>
    </row>
    <row r="131" s="1" customFormat="1" ht="15" customHeight="1">
      <c r="B131" s="328"/>
      <c r="C131" s="309" t="s">
        <v>552</v>
      </c>
      <c r="D131" s="309"/>
      <c r="E131" s="309"/>
      <c r="F131" s="310" t="s">
        <v>543</v>
      </c>
      <c r="G131" s="309"/>
      <c r="H131" s="309" t="s">
        <v>553</v>
      </c>
      <c r="I131" s="309" t="s">
        <v>539</v>
      </c>
      <c r="J131" s="309">
        <v>20</v>
      </c>
      <c r="K131" s="331"/>
    </row>
    <row r="132" s="1" customFormat="1" ht="15" customHeight="1">
      <c r="B132" s="328"/>
      <c r="C132" s="309" t="s">
        <v>554</v>
      </c>
      <c r="D132" s="309"/>
      <c r="E132" s="309"/>
      <c r="F132" s="310" t="s">
        <v>543</v>
      </c>
      <c r="G132" s="309"/>
      <c r="H132" s="309" t="s">
        <v>555</v>
      </c>
      <c r="I132" s="309" t="s">
        <v>539</v>
      </c>
      <c r="J132" s="309">
        <v>20</v>
      </c>
      <c r="K132" s="331"/>
    </row>
    <row r="133" s="1" customFormat="1" ht="15" customHeight="1">
      <c r="B133" s="328"/>
      <c r="C133" s="283" t="s">
        <v>542</v>
      </c>
      <c r="D133" s="283"/>
      <c r="E133" s="283"/>
      <c r="F133" s="306" t="s">
        <v>543</v>
      </c>
      <c r="G133" s="283"/>
      <c r="H133" s="283" t="s">
        <v>577</v>
      </c>
      <c r="I133" s="283" t="s">
        <v>539</v>
      </c>
      <c r="J133" s="283">
        <v>50</v>
      </c>
      <c r="K133" s="331"/>
    </row>
    <row r="134" s="1" customFormat="1" ht="15" customHeight="1">
      <c r="B134" s="328"/>
      <c r="C134" s="283" t="s">
        <v>556</v>
      </c>
      <c r="D134" s="283"/>
      <c r="E134" s="283"/>
      <c r="F134" s="306" t="s">
        <v>543</v>
      </c>
      <c r="G134" s="283"/>
      <c r="H134" s="283" t="s">
        <v>577</v>
      </c>
      <c r="I134" s="283" t="s">
        <v>539</v>
      </c>
      <c r="J134" s="283">
        <v>50</v>
      </c>
      <c r="K134" s="331"/>
    </row>
    <row r="135" s="1" customFormat="1" ht="15" customHeight="1">
      <c r="B135" s="328"/>
      <c r="C135" s="283" t="s">
        <v>562</v>
      </c>
      <c r="D135" s="283"/>
      <c r="E135" s="283"/>
      <c r="F135" s="306" t="s">
        <v>543</v>
      </c>
      <c r="G135" s="283"/>
      <c r="H135" s="283" t="s">
        <v>577</v>
      </c>
      <c r="I135" s="283" t="s">
        <v>539</v>
      </c>
      <c r="J135" s="283">
        <v>50</v>
      </c>
      <c r="K135" s="331"/>
    </row>
    <row r="136" s="1" customFormat="1" ht="15" customHeight="1">
      <c r="B136" s="328"/>
      <c r="C136" s="283" t="s">
        <v>564</v>
      </c>
      <c r="D136" s="283"/>
      <c r="E136" s="283"/>
      <c r="F136" s="306" t="s">
        <v>543</v>
      </c>
      <c r="G136" s="283"/>
      <c r="H136" s="283" t="s">
        <v>577</v>
      </c>
      <c r="I136" s="283" t="s">
        <v>539</v>
      </c>
      <c r="J136" s="283">
        <v>50</v>
      </c>
      <c r="K136" s="331"/>
    </row>
    <row r="137" s="1" customFormat="1" ht="15" customHeight="1">
      <c r="B137" s="328"/>
      <c r="C137" s="283" t="s">
        <v>565</v>
      </c>
      <c r="D137" s="283"/>
      <c r="E137" s="283"/>
      <c r="F137" s="306" t="s">
        <v>543</v>
      </c>
      <c r="G137" s="283"/>
      <c r="H137" s="283" t="s">
        <v>590</v>
      </c>
      <c r="I137" s="283" t="s">
        <v>539</v>
      </c>
      <c r="J137" s="283">
        <v>255</v>
      </c>
      <c r="K137" s="331"/>
    </row>
    <row r="138" s="1" customFormat="1" ht="15" customHeight="1">
      <c r="B138" s="328"/>
      <c r="C138" s="283" t="s">
        <v>567</v>
      </c>
      <c r="D138" s="283"/>
      <c r="E138" s="283"/>
      <c r="F138" s="306" t="s">
        <v>537</v>
      </c>
      <c r="G138" s="283"/>
      <c r="H138" s="283" t="s">
        <v>591</v>
      </c>
      <c r="I138" s="283" t="s">
        <v>569</v>
      </c>
      <c r="J138" s="283"/>
      <c r="K138" s="331"/>
    </row>
    <row r="139" s="1" customFormat="1" ht="15" customHeight="1">
      <c r="B139" s="328"/>
      <c r="C139" s="283" t="s">
        <v>570</v>
      </c>
      <c r="D139" s="283"/>
      <c r="E139" s="283"/>
      <c r="F139" s="306" t="s">
        <v>537</v>
      </c>
      <c r="G139" s="283"/>
      <c r="H139" s="283" t="s">
        <v>592</v>
      </c>
      <c r="I139" s="283" t="s">
        <v>572</v>
      </c>
      <c r="J139" s="283"/>
      <c r="K139" s="331"/>
    </row>
    <row r="140" s="1" customFormat="1" ht="15" customHeight="1">
      <c r="B140" s="328"/>
      <c r="C140" s="283" t="s">
        <v>573</v>
      </c>
      <c r="D140" s="283"/>
      <c r="E140" s="283"/>
      <c r="F140" s="306" t="s">
        <v>537</v>
      </c>
      <c r="G140" s="283"/>
      <c r="H140" s="283" t="s">
        <v>573</v>
      </c>
      <c r="I140" s="283" t="s">
        <v>572</v>
      </c>
      <c r="J140" s="283"/>
      <c r="K140" s="331"/>
    </row>
    <row r="141" s="1" customFormat="1" ht="15" customHeight="1">
      <c r="B141" s="328"/>
      <c r="C141" s="283" t="s">
        <v>38</v>
      </c>
      <c r="D141" s="283"/>
      <c r="E141" s="283"/>
      <c r="F141" s="306" t="s">
        <v>537</v>
      </c>
      <c r="G141" s="283"/>
      <c r="H141" s="283" t="s">
        <v>593</v>
      </c>
      <c r="I141" s="283" t="s">
        <v>572</v>
      </c>
      <c r="J141" s="283"/>
      <c r="K141" s="331"/>
    </row>
    <row r="142" s="1" customFormat="1" ht="15" customHeight="1">
      <c r="B142" s="328"/>
      <c r="C142" s="283" t="s">
        <v>594</v>
      </c>
      <c r="D142" s="283"/>
      <c r="E142" s="283"/>
      <c r="F142" s="306" t="s">
        <v>537</v>
      </c>
      <c r="G142" s="283"/>
      <c r="H142" s="283" t="s">
        <v>595</v>
      </c>
      <c r="I142" s="283" t="s">
        <v>572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596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531</v>
      </c>
      <c r="D148" s="298"/>
      <c r="E148" s="298"/>
      <c r="F148" s="298" t="s">
        <v>532</v>
      </c>
      <c r="G148" s="299"/>
      <c r="H148" s="298" t="s">
        <v>54</v>
      </c>
      <c r="I148" s="298" t="s">
        <v>57</v>
      </c>
      <c r="J148" s="298" t="s">
        <v>533</v>
      </c>
      <c r="K148" s="297"/>
    </row>
    <row r="149" s="1" customFormat="1" ht="17.25" customHeight="1">
      <c r="B149" s="295"/>
      <c r="C149" s="300" t="s">
        <v>534</v>
      </c>
      <c r="D149" s="300"/>
      <c r="E149" s="300"/>
      <c r="F149" s="301" t="s">
        <v>535</v>
      </c>
      <c r="G149" s="302"/>
      <c r="H149" s="300"/>
      <c r="I149" s="300"/>
      <c r="J149" s="300" t="s">
        <v>536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540</v>
      </c>
      <c r="D151" s="283"/>
      <c r="E151" s="283"/>
      <c r="F151" s="336" t="s">
        <v>537</v>
      </c>
      <c r="G151" s="283"/>
      <c r="H151" s="335" t="s">
        <v>577</v>
      </c>
      <c r="I151" s="335" t="s">
        <v>539</v>
      </c>
      <c r="J151" s="335">
        <v>120</v>
      </c>
      <c r="K151" s="331"/>
    </row>
    <row r="152" s="1" customFormat="1" ht="15" customHeight="1">
      <c r="B152" s="308"/>
      <c r="C152" s="335" t="s">
        <v>586</v>
      </c>
      <c r="D152" s="283"/>
      <c r="E152" s="283"/>
      <c r="F152" s="336" t="s">
        <v>537</v>
      </c>
      <c r="G152" s="283"/>
      <c r="H152" s="335" t="s">
        <v>597</v>
      </c>
      <c r="I152" s="335" t="s">
        <v>539</v>
      </c>
      <c r="J152" s="335" t="s">
        <v>588</v>
      </c>
      <c r="K152" s="331"/>
    </row>
    <row r="153" s="1" customFormat="1" ht="15" customHeight="1">
      <c r="B153" s="308"/>
      <c r="C153" s="335" t="s">
        <v>485</v>
      </c>
      <c r="D153" s="283"/>
      <c r="E153" s="283"/>
      <c r="F153" s="336" t="s">
        <v>537</v>
      </c>
      <c r="G153" s="283"/>
      <c r="H153" s="335" t="s">
        <v>598</v>
      </c>
      <c r="I153" s="335" t="s">
        <v>539</v>
      </c>
      <c r="J153" s="335" t="s">
        <v>588</v>
      </c>
      <c r="K153" s="331"/>
    </row>
    <row r="154" s="1" customFormat="1" ht="15" customHeight="1">
      <c r="B154" s="308"/>
      <c r="C154" s="335" t="s">
        <v>542</v>
      </c>
      <c r="D154" s="283"/>
      <c r="E154" s="283"/>
      <c r="F154" s="336" t="s">
        <v>543</v>
      </c>
      <c r="G154" s="283"/>
      <c r="H154" s="335" t="s">
        <v>577</v>
      </c>
      <c r="I154" s="335" t="s">
        <v>539</v>
      </c>
      <c r="J154" s="335">
        <v>50</v>
      </c>
      <c r="K154" s="331"/>
    </row>
    <row r="155" s="1" customFormat="1" ht="15" customHeight="1">
      <c r="B155" s="308"/>
      <c r="C155" s="335" t="s">
        <v>545</v>
      </c>
      <c r="D155" s="283"/>
      <c r="E155" s="283"/>
      <c r="F155" s="336" t="s">
        <v>537</v>
      </c>
      <c r="G155" s="283"/>
      <c r="H155" s="335" t="s">
        <v>577</v>
      </c>
      <c r="I155" s="335" t="s">
        <v>547</v>
      </c>
      <c r="J155" s="335"/>
      <c r="K155" s="331"/>
    </row>
    <row r="156" s="1" customFormat="1" ht="15" customHeight="1">
      <c r="B156" s="308"/>
      <c r="C156" s="335" t="s">
        <v>556</v>
      </c>
      <c r="D156" s="283"/>
      <c r="E156" s="283"/>
      <c r="F156" s="336" t="s">
        <v>543</v>
      </c>
      <c r="G156" s="283"/>
      <c r="H156" s="335" t="s">
        <v>577</v>
      </c>
      <c r="I156" s="335" t="s">
        <v>539</v>
      </c>
      <c r="J156" s="335">
        <v>50</v>
      </c>
      <c r="K156" s="331"/>
    </row>
    <row r="157" s="1" customFormat="1" ht="15" customHeight="1">
      <c r="B157" s="308"/>
      <c r="C157" s="335" t="s">
        <v>564</v>
      </c>
      <c r="D157" s="283"/>
      <c r="E157" s="283"/>
      <c r="F157" s="336" t="s">
        <v>543</v>
      </c>
      <c r="G157" s="283"/>
      <c r="H157" s="335" t="s">
        <v>577</v>
      </c>
      <c r="I157" s="335" t="s">
        <v>539</v>
      </c>
      <c r="J157" s="335">
        <v>50</v>
      </c>
      <c r="K157" s="331"/>
    </row>
    <row r="158" s="1" customFormat="1" ht="15" customHeight="1">
      <c r="B158" s="308"/>
      <c r="C158" s="335" t="s">
        <v>562</v>
      </c>
      <c r="D158" s="283"/>
      <c r="E158" s="283"/>
      <c r="F158" s="336" t="s">
        <v>543</v>
      </c>
      <c r="G158" s="283"/>
      <c r="H158" s="335" t="s">
        <v>577</v>
      </c>
      <c r="I158" s="335" t="s">
        <v>539</v>
      </c>
      <c r="J158" s="335">
        <v>50</v>
      </c>
      <c r="K158" s="331"/>
    </row>
    <row r="159" s="1" customFormat="1" ht="15" customHeight="1">
      <c r="B159" s="308"/>
      <c r="C159" s="335" t="s">
        <v>87</v>
      </c>
      <c r="D159" s="283"/>
      <c r="E159" s="283"/>
      <c r="F159" s="336" t="s">
        <v>537</v>
      </c>
      <c r="G159" s="283"/>
      <c r="H159" s="335" t="s">
        <v>599</v>
      </c>
      <c r="I159" s="335" t="s">
        <v>539</v>
      </c>
      <c r="J159" s="335" t="s">
        <v>600</v>
      </c>
      <c r="K159" s="331"/>
    </row>
    <row r="160" s="1" customFormat="1" ht="15" customHeight="1">
      <c r="B160" s="308"/>
      <c r="C160" s="335" t="s">
        <v>601</v>
      </c>
      <c r="D160" s="283"/>
      <c r="E160" s="283"/>
      <c r="F160" s="336" t="s">
        <v>537</v>
      </c>
      <c r="G160" s="283"/>
      <c r="H160" s="335" t="s">
        <v>602</v>
      </c>
      <c r="I160" s="335" t="s">
        <v>572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603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531</v>
      </c>
      <c r="D166" s="298"/>
      <c r="E166" s="298"/>
      <c r="F166" s="298" t="s">
        <v>532</v>
      </c>
      <c r="G166" s="340"/>
      <c r="H166" s="341" t="s">
        <v>54</v>
      </c>
      <c r="I166" s="341" t="s">
        <v>57</v>
      </c>
      <c r="J166" s="298" t="s">
        <v>533</v>
      </c>
      <c r="K166" s="275"/>
    </row>
    <row r="167" s="1" customFormat="1" ht="17.25" customHeight="1">
      <c r="B167" s="276"/>
      <c r="C167" s="300" t="s">
        <v>534</v>
      </c>
      <c r="D167" s="300"/>
      <c r="E167" s="300"/>
      <c r="F167" s="301" t="s">
        <v>535</v>
      </c>
      <c r="G167" s="342"/>
      <c r="H167" s="343"/>
      <c r="I167" s="343"/>
      <c r="J167" s="300" t="s">
        <v>536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540</v>
      </c>
      <c r="D169" s="283"/>
      <c r="E169" s="283"/>
      <c r="F169" s="306" t="s">
        <v>537</v>
      </c>
      <c r="G169" s="283"/>
      <c r="H169" s="283" t="s">
        <v>577</v>
      </c>
      <c r="I169" s="283" t="s">
        <v>539</v>
      </c>
      <c r="J169" s="283">
        <v>120</v>
      </c>
      <c r="K169" s="331"/>
    </row>
    <row r="170" s="1" customFormat="1" ht="15" customHeight="1">
      <c r="B170" s="308"/>
      <c r="C170" s="283" t="s">
        <v>586</v>
      </c>
      <c r="D170" s="283"/>
      <c r="E170" s="283"/>
      <c r="F170" s="306" t="s">
        <v>537</v>
      </c>
      <c r="G170" s="283"/>
      <c r="H170" s="283" t="s">
        <v>587</v>
      </c>
      <c r="I170" s="283" t="s">
        <v>539</v>
      </c>
      <c r="J170" s="283" t="s">
        <v>588</v>
      </c>
      <c r="K170" s="331"/>
    </row>
    <row r="171" s="1" customFormat="1" ht="15" customHeight="1">
      <c r="B171" s="308"/>
      <c r="C171" s="283" t="s">
        <v>485</v>
      </c>
      <c r="D171" s="283"/>
      <c r="E171" s="283"/>
      <c r="F171" s="306" t="s">
        <v>537</v>
      </c>
      <c r="G171" s="283"/>
      <c r="H171" s="283" t="s">
        <v>604</v>
      </c>
      <c r="I171" s="283" t="s">
        <v>539</v>
      </c>
      <c r="J171" s="283" t="s">
        <v>588</v>
      </c>
      <c r="K171" s="331"/>
    </row>
    <row r="172" s="1" customFormat="1" ht="15" customHeight="1">
      <c r="B172" s="308"/>
      <c r="C172" s="283" t="s">
        <v>542</v>
      </c>
      <c r="D172" s="283"/>
      <c r="E172" s="283"/>
      <c r="F172" s="306" t="s">
        <v>543</v>
      </c>
      <c r="G172" s="283"/>
      <c r="H172" s="283" t="s">
        <v>604</v>
      </c>
      <c r="I172" s="283" t="s">
        <v>539</v>
      </c>
      <c r="J172" s="283">
        <v>50</v>
      </c>
      <c r="K172" s="331"/>
    </row>
    <row r="173" s="1" customFormat="1" ht="15" customHeight="1">
      <c r="B173" s="308"/>
      <c r="C173" s="283" t="s">
        <v>545</v>
      </c>
      <c r="D173" s="283"/>
      <c r="E173" s="283"/>
      <c r="F173" s="306" t="s">
        <v>537</v>
      </c>
      <c r="G173" s="283"/>
      <c r="H173" s="283" t="s">
        <v>604</v>
      </c>
      <c r="I173" s="283" t="s">
        <v>547</v>
      </c>
      <c r="J173" s="283"/>
      <c r="K173" s="331"/>
    </row>
    <row r="174" s="1" customFormat="1" ht="15" customHeight="1">
      <c r="B174" s="308"/>
      <c r="C174" s="283" t="s">
        <v>556</v>
      </c>
      <c r="D174" s="283"/>
      <c r="E174" s="283"/>
      <c r="F174" s="306" t="s">
        <v>543</v>
      </c>
      <c r="G174" s="283"/>
      <c r="H174" s="283" t="s">
        <v>604</v>
      </c>
      <c r="I174" s="283" t="s">
        <v>539</v>
      </c>
      <c r="J174" s="283">
        <v>50</v>
      </c>
      <c r="K174" s="331"/>
    </row>
    <row r="175" s="1" customFormat="1" ht="15" customHeight="1">
      <c r="B175" s="308"/>
      <c r="C175" s="283" t="s">
        <v>564</v>
      </c>
      <c r="D175" s="283"/>
      <c r="E175" s="283"/>
      <c r="F175" s="306" t="s">
        <v>543</v>
      </c>
      <c r="G175" s="283"/>
      <c r="H175" s="283" t="s">
        <v>604</v>
      </c>
      <c r="I175" s="283" t="s">
        <v>539</v>
      </c>
      <c r="J175" s="283">
        <v>50</v>
      </c>
      <c r="K175" s="331"/>
    </row>
    <row r="176" s="1" customFormat="1" ht="15" customHeight="1">
      <c r="B176" s="308"/>
      <c r="C176" s="283" t="s">
        <v>562</v>
      </c>
      <c r="D176" s="283"/>
      <c r="E176" s="283"/>
      <c r="F176" s="306" t="s">
        <v>543</v>
      </c>
      <c r="G176" s="283"/>
      <c r="H176" s="283" t="s">
        <v>604</v>
      </c>
      <c r="I176" s="283" t="s">
        <v>539</v>
      </c>
      <c r="J176" s="283">
        <v>50</v>
      </c>
      <c r="K176" s="331"/>
    </row>
    <row r="177" s="1" customFormat="1" ht="15" customHeight="1">
      <c r="B177" s="308"/>
      <c r="C177" s="283" t="s">
        <v>105</v>
      </c>
      <c r="D177" s="283"/>
      <c r="E177" s="283"/>
      <c r="F177" s="306" t="s">
        <v>537</v>
      </c>
      <c r="G177" s="283"/>
      <c r="H177" s="283" t="s">
        <v>605</v>
      </c>
      <c r="I177" s="283" t="s">
        <v>606</v>
      </c>
      <c r="J177" s="283"/>
      <c r="K177" s="331"/>
    </row>
    <row r="178" s="1" customFormat="1" ht="15" customHeight="1">
      <c r="B178" s="308"/>
      <c r="C178" s="283" t="s">
        <v>57</v>
      </c>
      <c r="D178" s="283"/>
      <c r="E178" s="283"/>
      <c r="F178" s="306" t="s">
        <v>537</v>
      </c>
      <c r="G178" s="283"/>
      <c r="H178" s="283" t="s">
        <v>607</v>
      </c>
      <c r="I178" s="283" t="s">
        <v>608</v>
      </c>
      <c r="J178" s="283">
        <v>1</v>
      </c>
      <c r="K178" s="331"/>
    </row>
    <row r="179" s="1" customFormat="1" ht="15" customHeight="1">
      <c r="B179" s="308"/>
      <c r="C179" s="283" t="s">
        <v>53</v>
      </c>
      <c r="D179" s="283"/>
      <c r="E179" s="283"/>
      <c r="F179" s="306" t="s">
        <v>537</v>
      </c>
      <c r="G179" s="283"/>
      <c r="H179" s="283" t="s">
        <v>609</v>
      </c>
      <c r="I179" s="283" t="s">
        <v>539</v>
      </c>
      <c r="J179" s="283">
        <v>20</v>
      </c>
      <c r="K179" s="331"/>
    </row>
    <row r="180" s="1" customFormat="1" ht="15" customHeight="1">
      <c r="B180" s="308"/>
      <c r="C180" s="283" t="s">
        <v>54</v>
      </c>
      <c r="D180" s="283"/>
      <c r="E180" s="283"/>
      <c r="F180" s="306" t="s">
        <v>537</v>
      </c>
      <c r="G180" s="283"/>
      <c r="H180" s="283" t="s">
        <v>610</v>
      </c>
      <c r="I180" s="283" t="s">
        <v>539</v>
      </c>
      <c r="J180" s="283">
        <v>255</v>
      </c>
      <c r="K180" s="331"/>
    </row>
    <row r="181" s="1" customFormat="1" ht="15" customHeight="1">
      <c r="B181" s="308"/>
      <c r="C181" s="283" t="s">
        <v>106</v>
      </c>
      <c r="D181" s="283"/>
      <c r="E181" s="283"/>
      <c r="F181" s="306" t="s">
        <v>537</v>
      </c>
      <c r="G181" s="283"/>
      <c r="H181" s="283" t="s">
        <v>501</v>
      </c>
      <c r="I181" s="283" t="s">
        <v>539</v>
      </c>
      <c r="J181" s="283">
        <v>10</v>
      </c>
      <c r="K181" s="331"/>
    </row>
    <row r="182" s="1" customFormat="1" ht="15" customHeight="1">
      <c r="B182" s="308"/>
      <c r="C182" s="283" t="s">
        <v>107</v>
      </c>
      <c r="D182" s="283"/>
      <c r="E182" s="283"/>
      <c r="F182" s="306" t="s">
        <v>537</v>
      </c>
      <c r="G182" s="283"/>
      <c r="H182" s="283" t="s">
        <v>611</v>
      </c>
      <c r="I182" s="283" t="s">
        <v>572</v>
      </c>
      <c r="J182" s="283"/>
      <c r="K182" s="331"/>
    </row>
    <row r="183" s="1" customFormat="1" ht="15" customHeight="1">
      <c r="B183" s="308"/>
      <c r="C183" s="283" t="s">
        <v>612</v>
      </c>
      <c r="D183" s="283"/>
      <c r="E183" s="283"/>
      <c r="F183" s="306" t="s">
        <v>537</v>
      </c>
      <c r="G183" s="283"/>
      <c r="H183" s="283" t="s">
        <v>613</v>
      </c>
      <c r="I183" s="283" t="s">
        <v>572</v>
      </c>
      <c r="J183" s="283"/>
      <c r="K183" s="331"/>
    </row>
    <row r="184" s="1" customFormat="1" ht="15" customHeight="1">
      <c r="B184" s="308"/>
      <c r="C184" s="283" t="s">
        <v>601</v>
      </c>
      <c r="D184" s="283"/>
      <c r="E184" s="283"/>
      <c r="F184" s="306" t="s">
        <v>537</v>
      </c>
      <c r="G184" s="283"/>
      <c r="H184" s="283" t="s">
        <v>614</v>
      </c>
      <c r="I184" s="283" t="s">
        <v>572</v>
      </c>
      <c r="J184" s="283"/>
      <c r="K184" s="331"/>
    </row>
    <row r="185" s="1" customFormat="1" ht="15" customHeight="1">
      <c r="B185" s="308"/>
      <c r="C185" s="283" t="s">
        <v>109</v>
      </c>
      <c r="D185" s="283"/>
      <c r="E185" s="283"/>
      <c r="F185" s="306" t="s">
        <v>543</v>
      </c>
      <c r="G185" s="283"/>
      <c r="H185" s="283" t="s">
        <v>615</v>
      </c>
      <c r="I185" s="283" t="s">
        <v>539</v>
      </c>
      <c r="J185" s="283">
        <v>50</v>
      </c>
      <c r="K185" s="331"/>
    </row>
    <row r="186" s="1" customFormat="1" ht="15" customHeight="1">
      <c r="B186" s="308"/>
      <c r="C186" s="283" t="s">
        <v>616</v>
      </c>
      <c r="D186" s="283"/>
      <c r="E186" s="283"/>
      <c r="F186" s="306" t="s">
        <v>543</v>
      </c>
      <c r="G186" s="283"/>
      <c r="H186" s="283" t="s">
        <v>617</v>
      </c>
      <c r="I186" s="283" t="s">
        <v>618</v>
      </c>
      <c r="J186" s="283"/>
      <c r="K186" s="331"/>
    </row>
    <row r="187" s="1" customFormat="1" ht="15" customHeight="1">
      <c r="B187" s="308"/>
      <c r="C187" s="283" t="s">
        <v>619</v>
      </c>
      <c r="D187" s="283"/>
      <c r="E187" s="283"/>
      <c r="F187" s="306" t="s">
        <v>543</v>
      </c>
      <c r="G187" s="283"/>
      <c r="H187" s="283" t="s">
        <v>620</v>
      </c>
      <c r="I187" s="283" t="s">
        <v>618</v>
      </c>
      <c r="J187" s="283"/>
      <c r="K187" s="331"/>
    </row>
    <row r="188" s="1" customFormat="1" ht="15" customHeight="1">
      <c r="B188" s="308"/>
      <c r="C188" s="283" t="s">
        <v>621</v>
      </c>
      <c r="D188" s="283"/>
      <c r="E188" s="283"/>
      <c r="F188" s="306" t="s">
        <v>543</v>
      </c>
      <c r="G188" s="283"/>
      <c r="H188" s="283" t="s">
        <v>622</v>
      </c>
      <c r="I188" s="283" t="s">
        <v>618</v>
      </c>
      <c r="J188" s="283"/>
      <c r="K188" s="331"/>
    </row>
    <row r="189" s="1" customFormat="1" ht="15" customHeight="1">
      <c r="B189" s="308"/>
      <c r="C189" s="344" t="s">
        <v>623</v>
      </c>
      <c r="D189" s="283"/>
      <c r="E189" s="283"/>
      <c r="F189" s="306" t="s">
        <v>543</v>
      </c>
      <c r="G189" s="283"/>
      <c r="H189" s="283" t="s">
        <v>624</v>
      </c>
      <c r="I189" s="283" t="s">
        <v>625</v>
      </c>
      <c r="J189" s="345" t="s">
        <v>626</v>
      </c>
      <c r="K189" s="331"/>
    </row>
    <row r="190" s="17" customFormat="1" ht="15" customHeight="1">
      <c r="B190" s="346"/>
      <c r="C190" s="347" t="s">
        <v>627</v>
      </c>
      <c r="D190" s="348"/>
      <c r="E190" s="348"/>
      <c r="F190" s="349" t="s">
        <v>543</v>
      </c>
      <c r="G190" s="348"/>
      <c r="H190" s="348" t="s">
        <v>628</v>
      </c>
      <c r="I190" s="348" t="s">
        <v>625</v>
      </c>
      <c r="J190" s="350" t="s">
        <v>626</v>
      </c>
      <c r="K190" s="351"/>
    </row>
    <row r="191" s="1" customFormat="1" ht="15" customHeight="1">
      <c r="B191" s="308"/>
      <c r="C191" s="344" t="s">
        <v>42</v>
      </c>
      <c r="D191" s="283"/>
      <c r="E191" s="283"/>
      <c r="F191" s="306" t="s">
        <v>537</v>
      </c>
      <c r="G191" s="283"/>
      <c r="H191" s="280" t="s">
        <v>629</v>
      </c>
      <c r="I191" s="283" t="s">
        <v>630</v>
      </c>
      <c r="J191" s="283"/>
      <c r="K191" s="331"/>
    </row>
    <row r="192" s="1" customFormat="1" ht="15" customHeight="1">
      <c r="B192" s="308"/>
      <c r="C192" s="344" t="s">
        <v>631</v>
      </c>
      <c r="D192" s="283"/>
      <c r="E192" s="283"/>
      <c r="F192" s="306" t="s">
        <v>537</v>
      </c>
      <c r="G192" s="283"/>
      <c r="H192" s="283" t="s">
        <v>632</v>
      </c>
      <c r="I192" s="283" t="s">
        <v>572</v>
      </c>
      <c r="J192" s="283"/>
      <c r="K192" s="331"/>
    </row>
    <row r="193" s="1" customFormat="1" ht="15" customHeight="1">
      <c r="B193" s="308"/>
      <c r="C193" s="344" t="s">
        <v>633</v>
      </c>
      <c r="D193" s="283"/>
      <c r="E193" s="283"/>
      <c r="F193" s="306" t="s">
        <v>537</v>
      </c>
      <c r="G193" s="283"/>
      <c r="H193" s="283" t="s">
        <v>634</v>
      </c>
      <c r="I193" s="283" t="s">
        <v>572</v>
      </c>
      <c r="J193" s="283"/>
      <c r="K193" s="331"/>
    </row>
    <row r="194" s="1" customFormat="1" ht="15" customHeight="1">
      <c r="B194" s="308"/>
      <c r="C194" s="344" t="s">
        <v>635</v>
      </c>
      <c r="D194" s="283"/>
      <c r="E194" s="283"/>
      <c r="F194" s="306" t="s">
        <v>543</v>
      </c>
      <c r="G194" s="283"/>
      <c r="H194" s="283" t="s">
        <v>636</v>
      </c>
      <c r="I194" s="283" t="s">
        <v>572</v>
      </c>
      <c r="J194" s="283"/>
      <c r="K194" s="331"/>
    </row>
    <row r="195" s="1" customFormat="1" ht="15" customHeight="1">
      <c r="B195" s="337"/>
      <c r="C195" s="352"/>
      <c r="D195" s="317"/>
      <c r="E195" s="317"/>
      <c r="F195" s="317"/>
      <c r="G195" s="317"/>
      <c r="H195" s="317"/>
      <c r="I195" s="317"/>
      <c r="J195" s="317"/>
      <c r="K195" s="338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319"/>
      <c r="C197" s="329"/>
      <c r="D197" s="329"/>
      <c r="E197" s="329"/>
      <c r="F197" s="339"/>
      <c r="G197" s="329"/>
      <c r="H197" s="329"/>
      <c r="I197" s="329"/>
      <c r="J197" s="329"/>
      <c r="K197" s="319"/>
    </row>
    <row r="198" s="1" customFormat="1" ht="18.75" customHeight="1"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</row>
    <row r="199" s="1" customFormat="1" ht="13.5">
      <c r="B199" s="270"/>
      <c r="C199" s="271"/>
      <c r="D199" s="271"/>
      <c r="E199" s="271"/>
      <c r="F199" s="271"/>
      <c r="G199" s="271"/>
      <c r="H199" s="271"/>
      <c r="I199" s="271"/>
      <c r="J199" s="271"/>
      <c r="K199" s="272"/>
    </row>
    <row r="200" s="1" customFormat="1" ht="21">
      <c r="B200" s="273"/>
      <c r="C200" s="274" t="s">
        <v>637</v>
      </c>
      <c r="D200" s="274"/>
      <c r="E200" s="274"/>
      <c r="F200" s="274"/>
      <c r="G200" s="274"/>
      <c r="H200" s="274"/>
      <c r="I200" s="274"/>
      <c r="J200" s="274"/>
      <c r="K200" s="275"/>
    </row>
    <row r="201" s="1" customFormat="1" ht="25.5" customHeight="1">
      <c r="B201" s="273"/>
      <c r="C201" s="353" t="s">
        <v>638</v>
      </c>
      <c r="D201" s="353"/>
      <c r="E201" s="353"/>
      <c r="F201" s="353" t="s">
        <v>639</v>
      </c>
      <c r="G201" s="354"/>
      <c r="H201" s="353" t="s">
        <v>640</v>
      </c>
      <c r="I201" s="353"/>
      <c r="J201" s="353"/>
      <c r="K201" s="275"/>
    </row>
    <row r="202" s="1" customFormat="1" ht="5.25" customHeight="1">
      <c r="B202" s="308"/>
      <c r="C202" s="303"/>
      <c r="D202" s="303"/>
      <c r="E202" s="303"/>
      <c r="F202" s="303"/>
      <c r="G202" s="329"/>
      <c r="H202" s="303"/>
      <c r="I202" s="303"/>
      <c r="J202" s="303"/>
      <c r="K202" s="331"/>
    </row>
    <row r="203" s="1" customFormat="1" ht="15" customHeight="1">
      <c r="B203" s="308"/>
      <c r="C203" s="283" t="s">
        <v>630</v>
      </c>
      <c r="D203" s="283"/>
      <c r="E203" s="283"/>
      <c r="F203" s="306" t="s">
        <v>43</v>
      </c>
      <c r="G203" s="283"/>
      <c r="H203" s="283" t="s">
        <v>641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44</v>
      </c>
      <c r="G204" s="283"/>
      <c r="H204" s="283" t="s">
        <v>642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47</v>
      </c>
      <c r="G205" s="283"/>
      <c r="H205" s="283" t="s">
        <v>643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45</v>
      </c>
      <c r="G206" s="283"/>
      <c r="H206" s="283" t="s">
        <v>644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 t="s">
        <v>46</v>
      </c>
      <c r="G207" s="283"/>
      <c r="H207" s="283" t="s">
        <v>645</v>
      </c>
      <c r="I207" s="283"/>
      <c r="J207" s="283"/>
      <c r="K207" s="331"/>
    </row>
    <row r="208" s="1" customFormat="1" ht="15" customHeight="1">
      <c r="B208" s="308"/>
      <c r="C208" s="283"/>
      <c r="D208" s="283"/>
      <c r="E208" s="283"/>
      <c r="F208" s="306"/>
      <c r="G208" s="283"/>
      <c r="H208" s="283"/>
      <c r="I208" s="283"/>
      <c r="J208" s="283"/>
      <c r="K208" s="331"/>
    </row>
    <row r="209" s="1" customFormat="1" ht="15" customHeight="1">
      <c r="B209" s="308"/>
      <c r="C209" s="283" t="s">
        <v>584</v>
      </c>
      <c r="D209" s="283"/>
      <c r="E209" s="283"/>
      <c r="F209" s="306" t="s">
        <v>79</v>
      </c>
      <c r="G209" s="283"/>
      <c r="H209" s="283" t="s">
        <v>646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479</v>
      </c>
      <c r="G210" s="283"/>
      <c r="H210" s="283" t="s">
        <v>480</v>
      </c>
      <c r="I210" s="283"/>
      <c r="J210" s="283"/>
      <c r="K210" s="331"/>
    </row>
    <row r="211" s="1" customFormat="1" ht="15" customHeight="1">
      <c r="B211" s="308"/>
      <c r="C211" s="283"/>
      <c r="D211" s="283"/>
      <c r="E211" s="283"/>
      <c r="F211" s="306" t="s">
        <v>477</v>
      </c>
      <c r="G211" s="283"/>
      <c r="H211" s="283" t="s">
        <v>647</v>
      </c>
      <c r="I211" s="283"/>
      <c r="J211" s="283"/>
      <c r="K211" s="331"/>
    </row>
    <row r="212" s="1" customFormat="1" ht="15" customHeight="1">
      <c r="B212" s="355"/>
      <c r="C212" s="283"/>
      <c r="D212" s="283"/>
      <c r="E212" s="283"/>
      <c r="F212" s="306" t="s">
        <v>481</v>
      </c>
      <c r="G212" s="344"/>
      <c r="H212" s="335" t="s">
        <v>482</v>
      </c>
      <c r="I212" s="335"/>
      <c r="J212" s="335"/>
      <c r="K212" s="356"/>
    </row>
    <row r="213" s="1" customFormat="1" ht="15" customHeight="1">
      <c r="B213" s="355"/>
      <c r="C213" s="283"/>
      <c r="D213" s="283"/>
      <c r="E213" s="283"/>
      <c r="F213" s="306" t="s">
        <v>483</v>
      </c>
      <c r="G213" s="344"/>
      <c r="H213" s="335" t="s">
        <v>648</v>
      </c>
      <c r="I213" s="335"/>
      <c r="J213" s="335"/>
      <c r="K213" s="356"/>
    </row>
    <row r="214" s="1" customFormat="1" ht="15" customHeight="1">
      <c r="B214" s="355"/>
      <c r="C214" s="283"/>
      <c r="D214" s="283"/>
      <c r="E214" s="283"/>
      <c r="F214" s="306"/>
      <c r="G214" s="344"/>
      <c r="H214" s="335"/>
      <c r="I214" s="335"/>
      <c r="J214" s="335"/>
      <c r="K214" s="356"/>
    </row>
    <row r="215" s="1" customFormat="1" ht="15" customHeight="1">
      <c r="B215" s="355"/>
      <c r="C215" s="283" t="s">
        <v>608</v>
      </c>
      <c r="D215" s="283"/>
      <c r="E215" s="283"/>
      <c r="F215" s="306">
        <v>1</v>
      </c>
      <c r="G215" s="344"/>
      <c r="H215" s="335" t="s">
        <v>649</v>
      </c>
      <c r="I215" s="335"/>
      <c r="J215" s="335"/>
      <c r="K215" s="356"/>
    </row>
    <row r="216" s="1" customFormat="1" ht="15" customHeight="1">
      <c r="B216" s="355"/>
      <c r="C216" s="283"/>
      <c r="D216" s="283"/>
      <c r="E216" s="283"/>
      <c r="F216" s="306">
        <v>2</v>
      </c>
      <c r="G216" s="344"/>
      <c r="H216" s="335" t="s">
        <v>650</v>
      </c>
      <c r="I216" s="335"/>
      <c r="J216" s="335"/>
      <c r="K216" s="356"/>
    </row>
    <row r="217" s="1" customFormat="1" ht="15" customHeight="1">
      <c r="B217" s="355"/>
      <c r="C217" s="283"/>
      <c r="D217" s="283"/>
      <c r="E217" s="283"/>
      <c r="F217" s="306">
        <v>3</v>
      </c>
      <c r="G217" s="344"/>
      <c r="H217" s="335" t="s">
        <v>651</v>
      </c>
      <c r="I217" s="335"/>
      <c r="J217" s="335"/>
      <c r="K217" s="356"/>
    </row>
    <row r="218" s="1" customFormat="1" ht="15" customHeight="1">
      <c r="B218" s="355"/>
      <c r="C218" s="283"/>
      <c r="D218" s="283"/>
      <c r="E218" s="283"/>
      <c r="F218" s="306">
        <v>4</v>
      </c>
      <c r="G218" s="344"/>
      <c r="H218" s="335" t="s">
        <v>652</v>
      </c>
      <c r="I218" s="335"/>
      <c r="J218" s="335"/>
      <c r="K218" s="356"/>
    </row>
    <row r="219" s="1" customFormat="1" ht="12.75" customHeight="1">
      <c r="B219" s="357"/>
      <c r="C219" s="358"/>
      <c r="D219" s="358"/>
      <c r="E219" s="358"/>
      <c r="F219" s="358"/>
      <c r="G219" s="358"/>
      <c r="H219" s="358"/>
      <c r="I219" s="358"/>
      <c r="J219" s="358"/>
      <c r="K219" s="35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Lukáš Novák</dc:creator>
  <cp:lastModifiedBy>Lukáš Novák</cp:lastModifiedBy>
  <dcterms:created xsi:type="dcterms:W3CDTF">2025-04-14T06:49:21Z</dcterms:created>
  <dcterms:modified xsi:type="dcterms:W3CDTF">2025-04-14T06:49:23Z</dcterms:modified>
</cp:coreProperties>
</file>