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101 - Chodníky" sheetId="2" r:id="rId2"/>
    <sheet name="VRN - Vedlejší rozpočtové...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'SO 101 - Chodníky'!$C$88:$K$357</definedName>
    <definedName name="_xlnm.Print_Area" localSheetId="1">'SO 101 - Chodníky'!$C$4:$J$39,'SO 101 - Chodníky'!$C$45:$J$70,'SO 101 - Chodníky'!$C$76:$K$357</definedName>
    <definedName name="_xlnm.Print_Titles" localSheetId="1">'SO 101 - Chodníky'!$88:$88</definedName>
    <definedName name="_xlnm._FilterDatabase" localSheetId="2" hidden="1">'VRN - Vedlejší rozpočtové...'!$C$82:$K$121</definedName>
    <definedName name="_xlnm.Print_Area" localSheetId="2">'VRN - Vedlejší rozpočtové...'!$C$4:$J$39,'VRN - Vedlejší rozpočtové...'!$C$45:$J$64,'VRN - Vedlejší rozpočtové...'!$C$70:$K$121</definedName>
    <definedName name="_xlnm.Print_Titles" localSheetId="2">'VRN - Vedlejší rozpočtové...'!$82:$82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119"/>
  <c r="BH119"/>
  <c r="BG119"/>
  <c r="BF119"/>
  <c r="T119"/>
  <c r="R119"/>
  <c r="P119"/>
  <c r="BI115"/>
  <c r="BH115"/>
  <c r="BG115"/>
  <c r="BF115"/>
  <c r="T115"/>
  <c r="R115"/>
  <c r="P115"/>
  <c r="BI110"/>
  <c r="BH110"/>
  <c r="BG110"/>
  <c r="BF110"/>
  <c r="T110"/>
  <c r="R110"/>
  <c r="P110"/>
  <c r="BI106"/>
  <c r="BH106"/>
  <c r="BG106"/>
  <c r="BF106"/>
  <c r="T106"/>
  <c r="R106"/>
  <c r="P106"/>
  <c r="BI101"/>
  <c r="BH101"/>
  <c r="BG101"/>
  <c r="BF101"/>
  <c r="T101"/>
  <c r="R101"/>
  <c r="P101"/>
  <c r="BI97"/>
  <c r="BH97"/>
  <c r="BG97"/>
  <c r="BF97"/>
  <c r="T97"/>
  <c r="R97"/>
  <c r="P97"/>
  <c r="BI93"/>
  <c r="BH93"/>
  <c r="BG93"/>
  <c r="BF93"/>
  <c r="T93"/>
  <c r="R93"/>
  <c r="P93"/>
  <c r="BI90"/>
  <c r="BH90"/>
  <c r="BG90"/>
  <c r="BF90"/>
  <c r="T90"/>
  <c r="R90"/>
  <c r="P90"/>
  <c r="BI86"/>
  <c r="BH86"/>
  <c r="BG86"/>
  <c r="BF86"/>
  <c r="T86"/>
  <c r="R86"/>
  <c r="P86"/>
  <c r="J79"/>
  <c r="F77"/>
  <c r="E75"/>
  <c r="J54"/>
  <c r="F52"/>
  <c r="E50"/>
  <c r="J24"/>
  <c r="E24"/>
  <c r="J80"/>
  <c r="J23"/>
  <c r="J18"/>
  <c r="E18"/>
  <c r="F55"/>
  <c r="J17"/>
  <c r="J15"/>
  <c r="E15"/>
  <c r="F79"/>
  <c r="J14"/>
  <c r="J12"/>
  <c r="J52"/>
  <c r="E7"/>
  <c r="E73"/>
  <c i="2" r="J37"/>
  <c r="J36"/>
  <c i="1" r="AY55"/>
  <c i="2" r="J35"/>
  <c i="1" r="AX55"/>
  <c i="2" r="BI355"/>
  <c r="BH355"/>
  <c r="BG355"/>
  <c r="BF355"/>
  <c r="T355"/>
  <c r="R355"/>
  <c r="P355"/>
  <c r="BI350"/>
  <c r="BH350"/>
  <c r="BG350"/>
  <c r="BF350"/>
  <c r="T350"/>
  <c r="R350"/>
  <c r="P350"/>
  <c r="BI345"/>
  <c r="BH345"/>
  <c r="BG345"/>
  <c r="BF345"/>
  <c r="T345"/>
  <c r="R345"/>
  <c r="P345"/>
  <c r="BI340"/>
  <c r="BH340"/>
  <c r="BG340"/>
  <c r="BF340"/>
  <c r="T340"/>
  <c r="R340"/>
  <c r="P340"/>
  <c r="BI335"/>
  <c r="BH335"/>
  <c r="BG335"/>
  <c r="BF335"/>
  <c r="T335"/>
  <c r="R335"/>
  <c r="P335"/>
  <c r="BI331"/>
  <c r="BH331"/>
  <c r="BG331"/>
  <c r="BF331"/>
  <c r="T331"/>
  <c r="R331"/>
  <c r="P331"/>
  <c r="BI325"/>
  <c r="BH325"/>
  <c r="BG325"/>
  <c r="BF325"/>
  <c r="T325"/>
  <c r="R325"/>
  <c r="P325"/>
  <c r="BI320"/>
  <c r="BH320"/>
  <c r="BG320"/>
  <c r="BF320"/>
  <c r="T320"/>
  <c r="R320"/>
  <c r="P320"/>
  <c r="BI315"/>
  <c r="BH315"/>
  <c r="BG315"/>
  <c r="BF315"/>
  <c r="T315"/>
  <c r="R315"/>
  <c r="P315"/>
  <c r="BI310"/>
  <c r="BH310"/>
  <c r="BG310"/>
  <c r="BF310"/>
  <c r="T310"/>
  <c r="R310"/>
  <c r="P310"/>
  <c r="BI305"/>
  <c r="BH305"/>
  <c r="BG305"/>
  <c r="BF305"/>
  <c r="T305"/>
  <c r="T304"/>
  <c r="R305"/>
  <c r="R304"/>
  <c r="P305"/>
  <c r="P304"/>
  <c r="BI299"/>
  <c r="BH299"/>
  <c r="BG299"/>
  <c r="BF299"/>
  <c r="T299"/>
  <c r="R299"/>
  <c r="P299"/>
  <c r="BI294"/>
  <c r="BH294"/>
  <c r="BG294"/>
  <c r="BF294"/>
  <c r="T294"/>
  <c r="R294"/>
  <c r="P294"/>
  <c r="BI289"/>
  <c r="BH289"/>
  <c r="BG289"/>
  <c r="BF289"/>
  <c r="T289"/>
  <c r="R289"/>
  <c r="P289"/>
  <c r="BI282"/>
  <c r="BH282"/>
  <c r="BG282"/>
  <c r="BF282"/>
  <c r="T282"/>
  <c r="R282"/>
  <c r="P282"/>
  <c r="BI276"/>
  <c r="BH276"/>
  <c r="BG276"/>
  <c r="BF276"/>
  <c r="T276"/>
  <c r="R276"/>
  <c r="P276"/>
  <c r="BI270"/>
  <c r="BH270"/>
  <c r="BG270"/>
  <c r="BF270"/>
  <c r="T270"/>
  <c r="R270"/>
  <c r="P270"/>
  <c r="BI265"/>
  <c r="BH265"/>
  <c r="BG265"/>
  <c r="BF265"/>
  <c r="T265"/>
  <c r="R265"/>
  <c r="P265"/>
  <c r="BI260"/>
  <c r="BH260"/>
  <c r="BG260"/>
  <c r="BF260"/>
  <c r="T260"/>
  <c r="R260"/>
  <c r="P260"/>
  <c r="BI256"/>
  <c r="BH256"/>
  <c r="BG256"/>
  <c r="BF256"/>
  <c r="T256"/>
  <c r="R256"/>
  <c r="P256"/>
  <c r="BI252"/>
  <c r="BH252"/>
  <c r="BG252"/>
  <c r="BF252"/>
  <c r="T252"/>
  <c r="R252"/>
  <c r="P252"/>
  <c r="BI248"/>
  <c r="BH248"/>
  <c r="BG248"/>
  <c r="BF248"/>
  <c r="T248"/>
  <c r="R248"/>
  <c r="P248"/>
  <c r="BI244"/>
  <c r="BH244"/>
  <c r="BG244"/>
  <c r="BF244"/>
  <c r="T244"/>
  <c r="R244"/>
  <c r="P244"/>
  <c r="BI240"/>
  <c r="BH240"/>
  <c r="BG240"/>
  <c r="BF240"/>
  <c r="T240"/>
  <c r="R240"/>
  <c r="P240"/>
  <c r="BI235"/>
  <c r="BH235"/>
  <c r="BG235"/>
  <c r="BF235"/>
  <c r="T235"/>
  <c r="R235"/>
  <c r="P235"/>
  <c r="BI230"/>
  <c r="BH230"/>
  <c r="BG230"/>
  <c r="BF230"/>
  <c r="T230"/>
  <c r="R230"/>
  <c r="P230"/>
  <c r="BI226"/>
  <c r="BH226"/>
  <c r="BG226"/>
  <c r="BF226"/>
  <c r="T226"/>
  <c r="R226"/>
  <c r="P226"/>
  <c r="BI221"/>
  <c r="BH221"/>
  <c r="BG221"/>
  <c r="BF221"/>
  <c r="T221"/>
  <c r="R221"/>
  <c r="P221"/>
  <c r="BI216"/>
  <c r="BH216"/>
  <c r="BG216"/>
  <c r="BF216"/>
  <c r="T216"/>
  <c r="R216"/>
  <c r="P216"/>
  <c r="BI211"/>
  <c r="BH211"/>
  <c r="BG211"/>
  <c r="BF211"/>
  <c r="T211"/>
  <c r="R211"/>
  <c r="P211"/>
  <c r="BI206"/>
  <c r="BH206"/>
  <c r="BG206"/>
  <c r="BF206"/>
  <c r="T206"/>
  <c r="R206"/>
  <c r="P206"/>
  <c r="BI201"/>
  <c r="BH201"/>
  <c r="BG201"/>
  <c r="BF201"/>
  <c r="T201"/>
  <c r="R201"/>
  <c r="P201"/>
  <c r="BI196"/>
  <c r="BH196"/>
  <c r="BG196"/>
  <c r="BF196"/>
  <c r="T196"/>
  <c r="T195"/>
  <c r="R196"/>
  <c r="R195"/>
  <c r="P196"/>
  <c r="P195"/>
  <c r="BI191"/>
  <c r="BH191"/>
  <c r="BG191"/>
  <c r="BF191"/>
  <c r="T191"/>
  <c r="R191"/>
  <c r="P191"/>
  <c r="BI187"/>
  <c r="BH187"/>
  <c r="BG187"/>
  <c r="BF187"/>
  <c r="T187"/>
  <c r="R187"/>
  <c r="P187"/>
  <c r="BI182"/>
  <c r="BH182"/>
  <c r="BG182"/>
  <c r="BF182"/>
  <c r="T182"/>
  <c r="R182"/>
  <c r="P182"/>
  <c r="BI177"/>
  <c r="BH177"/>
  <c r="BG177"/>
  <c r="BF177"/>
  <c r="T177"/>
  <c r="R177"/>
  <c r="P177"/>
  <c r="BI173"/>
  <c r="BH173"/>
  <c r="BG173"/>
  <c r="BF173"/>
  <c r="T173"/>
  <c r="R173"/>
  <c r="P173"/>
  <c r="BI169"/>
  <c r="BH169"/>
  <c r="BG169"/>
  <c r="BF169"/>
  <c r="T169"/>
  <c r="R169"/>
  <c r="P169"/>
  <c r="BI165"/>
  <c r="BH165"/>
  <c r="BG165"/>
  <c r="BF165"/>
  <c r="T165"/>
  <c r="R165"/>
  <c r="P165"/>
  <c r="BI161"/>
  <c r="BH161"/>
  <c r="BG161"/>
  <c r="BF161"/>
  <c r="T161"/>
  <c r="R161"/>
  <c r="P161"/>
  <c r="BI157"/>
  <c r="BH157"/>
  <c r="BG157"/>
  <c r="BF157"/>
  <c r="T157"/>
  <c r="R157"/>
  <c r="P157"/>
  <c r="BI150"/>
  <c r="BH150"/>
  <c r="BG150"/>
  <c r="BF150"/>
  <c r="T150"/>
  <c r="R150"/>
  <c r="P150"/>
  <c r="BI145"/>
  <c r="BH145"/>
  <c r="BG145"/>
  <c r="BF145"/>
  <c r="T145"/>
  <c r="R145"/>
  <c r="P145"/>
  <c r="BI140"/>
  <c r="BH140"/>
  <c r="BG140"/>
  <c r="BF140"/>
  <c r="T140"/>
  <c r="R140"/>
  <c r="P140"/>
  <c r="BI135"/>
  <c r="BH135"/>
  <c r="BG135"/>
  <c r="BF135"/>
  <c r="T135"/>
  <c r="R135"/>
  <c r="P135"/>
  <c r="BI131"/>
  <c r="BH131"/>
  <c r="BG131"/>
  <c r="BF131"/>
  <c r="T131"/>
  <c r="R131"/>
  <c r="P131"/>
  <c r="BI127"/>
  <c r="BH127"/>
  <c r="BG127"/>
  <c r="BF127"/>
  <c r="T127"/>
  <c r="R127"/>
  <c r="P127"/>
  <c r="BI123"/>
  <c r="BH123"/>
  <c r="BG123"/>
  <c r="BF123"/>
  <c r="T123"/>
  <c r="R123"/>
  <c r="P123"/>
  <c r="BI118"/>
  <c r="BH118"/>
  <c r="BG118"/>
  <c r="BF118"/>
  <c r="T118"/>
  <c r="R118"/>
  <c r="P118"/>
  <c r="BI113"/>
  <c r="BH113"/>
  <c r="BG113"/>
  <c r="BF113"/>
  <c r="T113"/>
  <c r="R113"/>
  <c r="P113"/>
  <c r="BI107"/>
  <c r="BH107"/>
  <c r="BG107"/>
  <c r="BF107"/>
  <c r="T107"/>
  <c r="R107"/>
  <c r="P107"/>
  <c r="BI102"/>
  <c r="BH102"/>
  <c r="BG102"/>
  <c r="BF102"/>
  <c r="T102"/>
  <c r="R102"/>
  <c r="P102"/>
  <c r="BI96"/>
  <c r="BH96"/>
  <c r="BG96"/>
  <c r="BF96"/>
  <c r="T96"/>
  <c r="R96"/>
  <c r="P96"/>
  <c r="BI92"/>
  <c r="BH92"/>
  <c r="BG92"/>
  <c r="BF92"/>
  <c r="T92"/>
  <c r="R92"/>
  <c r="P92"/>
  <c r="J85"/>
  <c r="F83"/>
  <c r="E81"/>
  <c r="J54"/>
  <c r="F52"/>
  <c r="E50"/>
  <c r="J24"/>
  <c r="E24"/>
  <c r="J86"/>
  <c r="J23"/>
  <c r="J18"/>
  <c r="E18"/>
  <c r="F86"/>
  <c r="J17"/>
  <c r="J15"/>
  <c r="E15"/>
  <c r="F85"/>
  <c r="J14"/>
  <c r="J12"/>
  <c r="J83"/>
  <c r="E7"/>
  <c r="E79"/>
  <c i="1" r="L50"/>
  <c r="AM50"/>
  <c r="AM49"/>
  <c r="L49"/>
  <c r="AM47"/>
  <c r="L47"/>
  <c r="L45"/>
  <c r="L44"/>
  <c i="2" r="BK276"/>
  <c r="BK226"/>
  <c r="J240"/>
  <c r="BK305"/>
  <c r="J289"/>
  <c i="3" r="BK106"/>
  <c r="J101"/>
  <c i="2" r="J182"/>
  <c r="BK123"/>
  <c r="J248"/>
  <c r="BK355"/>
  <c r="J320"/>
  <c r="J157"/>
  <c i="3" r="J119"/>
  <c i="2" r="BK350"/>
  <c r="J226"/>
  <c r="BK201"/>
  <c r="BK173"/>
  <c r="BK113"/>
  <c r="J135"/>
  <c r="J235"/>
  <c r="J118"/>
  <c r="J140"/>
  <c r="J102"/>
  <c i="3" r="J110"/>
  <c i="2" r="J230"/>
  <c r="J276"/>
  <c r="BK118"/>
  <c r="J335"/>
  <c r="BK102"/>
  <c r="J216"/>
  <c r="BK135"/>
  <c i="1" r="AS54"/>
  <c i="2" r="J310"/>
  <c r="BK206"/>
  <c i="3" r="BK110"/>
  <c i="2" r="J331"/>
  <c r="BK96"/>
  <c r="BK145"/>
  <c i="3" r="BK115"/>
  <c i="2" r="J191"/>
  <c r="BK191"/>
  <c r="J161"/>
  <c r="J325"/>
  <c r="J145"/>
  <c r="J355"/>
  <c r="J107"/>
  <c r="BK150"/>
  <c r="BK282"/>
  <c r="BK294"/>
  <c r="BK165"/>
  <c r="J211"/>
  <c r="BK92"/>
  <c r="BK244"/>
  <c r="J294"/>
  <c r="BK335"/>
  <c r="BK320"/>
  <c r="BK260"/>
  <c r="BK265"/>
  <c r="BK216"/>
  <c r="BK310"/>
  <c r="BK345"/>
  <c r="J244"/>
  <c r="BK270"/>
  <c r="BK177"/>
  <c r="BK140"/>
  <c i="3" r="J93"/>
  <c i="2" r="J96"/>
  <c r="BK107"/>
  <c r="J165"/>
  <c r="BK315"/>
  <c r="J196"/>
  <c r="J340"/>
  <c r="J177"/>
  <c r="BK340"/>
  <c r="BK211"/>
  <c i="3" r="J115"/>
  <c i="2" r="J345"/>
  <c r="J221"/>
  <c r="J92"/>
  <c i="3" r="BK93"/>
  <c i="2" r="J256"/>
  <c i="3" r="BK86"/>
  <c r="J86"/>
  <c i="2" r="J206"/>
  <c r="BK325"/>
  <c r="BK169"/>
  <c r="J270"/>
  <c r="BK221"/>
  <c r="J299"/>
  <c r="J201"/>
  <c r="J252"/>
  <c r="J315"/>
  <c r="J123"/>
  <c r="J173"/>
  <c r="J169"/>
  <c r="BK182"/>
  <c r="BK127"/>
  <c r="BK289"/>
  <c r="J350"/>
  <c r="BK240"/>
  <c i="3" r="BK101"/>
  <c i="2" r="J187"/>
  <c r="BK252"/>
  <c r="BK187"/>
  <c i="3" r="J106"/>
  <c i="2" r="J305"/>
  <c r="BK256"/>
  <c i="3" r="BK90"/>
  <c r="J90"/>
  <c i="2" r="J282"/>
  <c r="BK331"/>
  <c r="J113"/>
  <c i="3" r="BK119"/>
  <c i="2" r="J265"/>
  <c r="BK131"/>
  <c r="BK248"/>
  <c r="BK299"/>
  <c r="J127"/>
  <c i="3" r="BK97"/>
  <c i="2" r="BK157"/>
  <c r="BK230"/>
  <c r="J150"/>
  <c i="3" r="J97"/>
  <c i="2" r="BK161"/>
  <c r="BK196"/>
  <c r="J131"/>
  <c r="BK235"/>
  <c r="J260"/>
  <c l="1" r="BK91"/>
  <c r="J91"/>
  <c r="J61"/>
  <c r="BK239"/>
  <c r="J239"/>
  <c r="J65"/>
  <c r="P156"/>
  <c r="R239"/>
  <c r="R200"/>
  <c r="T264"/>
  <c r="R156"/>
  <c r="P239"/>
  <c r="P200"/>
  <c r="T309"/>
  <c r="T308"/>
  <c r="P91"/>
  <c r="R309"/>
  <c r="R308"/>
  <c r="P264"/>
  <c r="R264"/>
  <c i="3" r="P105"/>
  <c i="2" r="T91"/>
  <c i="3" r="T105"/>
  <c i="2" r="R91"/>
  <c r="P309"/>
  <c r="P308"/>
  <c i="3" r="R85"/>
  <c r="BK114"/>
  <c r="J114"/>
  <c r="J63"/>
  <c i="2" r="BK264"/>
  <c r="J264"/>
  <c r="J66"/>
  <c i="3" r="T85"/>
  <c r="P114"/>
  <c i="2" r="T239"/>
  <c r="T200"/>
  <c i="3" r="BK85"/>
  <c r="BK84"/>
  <c r="BK83"/>
  <c r="J83"/>
  <c r="R105"/>
  <c i="2" r="BK156"/>
  <c r="J156"/>
  <c r="J62"/>
  <c r="BK309"/>
  <c r="BK308"/>
  <c r="J308"/>
  <c r="J68"/>
  <c i="3" r="BK105"/>
  <c r="J105"/>
  <c r="J62"/>
  <c r="R114"/>
  <c i="2" r="T156"/>
  <c i="3" r="P85"/>
  <c r="P84"/>
  <c r="P83"/>
  <c i="1" r="AU56"/>
  <c i="3" r="T114"/>
  <c i="2" r="BK304"/>
  <c r="J304"/>
  <c r="J67"/>
  <c r="BK195"/>
  <c r="J195"/>
  <c r="J63"/>
  <c r="BK200"/>
  <c r="J200"/>
  <c r="J64"/>
  <c i="3" r="J55"/>
  <c r="E48"/>
  <c r="BE106"/>
  <c r="J77"/>
  <c r="BE90"/>
  <c r="F54"/>
  <c r="BE110"/>
  <c r="BE86"/>
  <c r="BE93"/>
  <c r="F80"/>
  <c r="BE97"/>
  <c r="BE101"/>
  <c r="BE115"/>
  <c r="BE119"/>
  <c i="2" r="J55"/>
  <c r="BE191"/>
  <c r="BE216"/>
  <c r="BE113"/>
  <c r="BE276"/>
  <c r="BE226"/>
  <c r="BE305"/>
  <c r="BE118"/>
  <c r="BE145"/>
  <c r="E48"/>
  <c r="BE256"/>
  <c r="BE270"/>
  <c r="BE345"/>
  <c r="F54"/>
  <c r="BE131"/>
  <c r="BE196"/>
  <c r="BE235"/>
  <c r="BE335"/>
  <c r="F55"/>
  <c r="BE150"/>
  <c r="BE265"/>
  <c r="BE299"/>
  <c r="BE350"/>
  <c r="BE187"/>
  <c r="BE221"/>
  <c r="BE244"/>
  <c r="BE248"/>
  <c r="BE282"/>
  <c r="BE325"/>
  <c r="BE355"/>
  <c r="BE102"/>
  <c r="BE331"/>
  <c r="J52"/>
  <c r="BE107"/>
  <c r="BE127"/>
  <c r="BE182"/>
  <c r="BE211"/>
  <c r="BE240"/>
  <c r="BE260"/>
  <c r="BE289"/>
  <c r="BE135"/>
  <c r="BE165"/>
  <c r="BE230"/>
  <c r="BE92"/>
  <c r="BE294"/>
  <c r="BE310"/>
  <c r="BE96"/>
  <c r="BE157"/>
  <c r="BE252"/>
  <c r="BE169"/>
  <c r="BE177"/>
  <c r="BE201"/>
  <c r="BE320"/>
  <c r="BE123"/>
  <c r="BE140"/>
  <c r="BE161"/>
  <c r="BE173"/>
  <c r="BE206"/>
  <c r="BE315"/>
  <c r="BE340"/>
  <c i="3" r="J30"/>
  <c r="F36"/>
  <c i="1" r="BC56"/>
  <c i="3" r="F34"/>
  <c i="1" r="BA56"/>
  <c i="2" r="F34"/>
  <c i="1" r="BA55"/>
  <c i="2" r="F37"/>
  <c i="1" r="BD55"/>
  <c i="2" r="F35"/>
  <c i="1" r="BB55"/>
  <c i="3" r="F35"/>
  <c i="1" r="BB56"/>
  <c i="2" r="J34"/>
  <c i="1" r="AW55"/>
  <c i="2" r="F36"/>
  <c i="1" r="BC55"/>
  <c i="3" r="F37"/>
  <c i="1" r="BD56"/>
  <c i="3" r="J34"/>
  <c i="1" r="AW56"/>
  <c i="3" l="1" r="T84"/>
  <c r="T83"/>
  <c i="2" r="T90"/>
  <c r="T89"/>
  <c r="P90"/>
  <c r="P89"/>
  <c i="1" r="AU55"/>
  <c i="2" r="R90"/>
  <c r="R89"/>
  <c i="3" r="R84"/>
  <c r="R83"/>
  <c i="2" r="J309"/>
  <c r="J69"/>
  <c r="BK90"/>
  <c r="J90"/>
  <c r="J60"/>
  <c i="1" r="AG56"/>
  <c i="3" r="J59"/>
  <c r="J84"/>
  <c r="J60"/>
  <c r="J85"/>
  <c r="J61"/>
  <c i="2" r="BK89"/>
  <c r="J89"/>
  <c r="J59"/>
  <c i="1" r="AU54"/>
  <c r="BC54"/>
  <c r="W32"/>
  <c i="3" r="J33"/>
  <c i="1" r="AV56"/>
  <c r="AT56"/>
  <c r="AN56"/>
  <c r="BB54"/>
  <c r="AX54"/>
  <c i="2" r="J33"/>
  <c i="1" r="AV55"/>
  <c r="AT55"/>
  <c r="BD54"/>
  <c r="W33"/>
  <c i="3" r="F33"/>
  <c i="1" r="AZ56"/>
  <c r="BA54"/>
  <c r="AW54"/>
  <c r="AK30"/>
  <c i="2" r="F33"/>
  <c i="1" r="AZ55"/>
  <c i="3" l="1" r="J39"/>
  <c i="1" r="AZ54"/>
  <c r="W29"/>
  <c r="AY54"/>
  <c i="2" r="J30"/>
  <c i="1" r="AG55"/>
  <c r="AG54"/>
  <c r="AK26"/>
  <c r="W30"/>
  <c r="W31"/>
  <c i="2" l="1" r="J39"/>
  <c i="1" r="AN55"/>
  <c r="AV54"/>
  <c r="AK29"/>
  <c r="AK35"/>
  <c l="1"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<sst xmlns="http://schemas.openxmlformats.org/spreadsheetml/2006/main">
  <si>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</si>
  <si>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</si>
  <si>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</si>
  <si>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</si>
  <si>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</si>
  <si>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{8e330f1f-b31a-4f62-a8ee-4ba72ca5dcbe}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</si>
  <si>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</si>
  <si>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</si>
  <si>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</si>
  <si>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</si>
  <si>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</si>
  <si>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</si>
  <si>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</si>
  <si>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</si>
  <si>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048-0-25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</si>
  <si>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</si>
  <si>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</si>
  <si>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Oprava chodníku v ulici Švabinského - A. Sovy, Bílina</t>
  </si>
  <si>
    <t>KSO:</t>
  </si>
  <si>
    <t>822 2</t>
  </si>
  <si>
    <t>CC-CZ:</t>
  </si>
  <si>
    <t>2112</t>
  </si>
  <si>
    <t>Místo:</t>
  </si>
  <si>
    <t>Bílina</t>
  </si>
  <si>
    <t>Datum:</t>
  </si>
  <si>
    <t>7. 8. 2025</t>
  </si>
  <si>
    <t>Zadavatel:</t>
  </si>
  <si>
    <t>IČ:</t>
  </si>
  <si>
    <t/>
  </si>
  <si>
    <t xml:space="preserve"> </t>
  </si>
  <si>
    <t>DIČ:</t>
  </si>
  <si>
    <t>Účastník:</t>
  </si>
  <si>
    <t>Vyplň údaj</t>
  </si>
  <si>
    <t>Projektant:</t>
  </si>
  <si>
    <t>Pavepro s.r.o.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</si>
  <si>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</si>
  <si>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</si>
  <si>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</si>
  <si>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podminky.urs.cz._x000d_
Součástí ceny musí být veškeré náklady, aby cena byla konečná a zahrnovala veškerý materiál a práce potřebné k dokončení díla. Výkazy výměr byly změřeny digitálně v dwg. Pro výběr zhotovitele je soupis prací nedílnou součástí projektové dokumentace a nesmí být použit samostatně._x000d_
Pro potřeby zpracování rozpočtu a výkazu výměr byla použita projektová dokumentace „Oprava chodníku v ulici Švabinského - A. Sovy, Bílina“. Z jejích příloh byly odměřeny a zjištěny údaje uvedené v tomto výkazu výměr. Jde především o výměry zpevněných ploch, objemy zemních a bouracích prací, výměry nezpevněných ploch, objemy a výměry použitých stavebních prvků, a dále další nezbytné části nutné k dokončení stavby.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</si>
  <si>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</si>
  <si>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</si>
  <si>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</si>
  <si>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</si>
  <si>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</si>
  <si>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</si>
  <si>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</si>
  <si>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</si>
  <si>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</si>
  <si>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</si>
  <si>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</si>
  <si>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</si>
  <si>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</si>
  <si>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</si>
  <si>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</si>
  <si>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</si>
  <si>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</si>
  <si>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</si>
  <si>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</si>
  <si>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</si>
  <si>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</si>
  <si>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</si>
  <si>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</si>
  <si>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</si>
  <si>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</si>
  <si>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</si>
  <si>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</si>
  <si>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</si>
  <si>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</si>
  <si>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</si>
  <si>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</si>
  <si>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</si>
  <si>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</si>
  <si>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</si>
  <si>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</si>
  <si>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</si>
  <si>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</si>
  <si>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</si>
  <si>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</si>
  <si>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</si>
  <si>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Chodníky</t>
  </si>
  <si>
    <t>ING</t>
  </si>
  <si>
    <t>1</t>
  </si>
  <si>
    <t>{990f2582-011c-4706-b62c-77669f4f1bc9}</t>
  </si>
  <si>
    <t>2</t>
  </si>
  <si>
    <t>VRN</t>
  </si>
  <si>
    <t>Vedlejší rozpočtové náklady</t>
  </si>
  <si>
    <t>VON</t>
  </si>
  <si>
    <t>{0e1f6d0b-78ba-4919-b0cb-103dbfb45c78}</t>
  </si>
  <si>
    <t>KRYCÍ LIST SOUPISU PRACÍ</t>
  </si>
  <si>
    <t>Objekt:</t>
  </si>
  <si>
    <t>SO 101 - Chodníky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</si>
  <si>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</si>
  <si>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</si>
  <si>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</si>
  <si>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</si>
  <si>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</si>
  <si>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</si>
  <si>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</si>
  <si>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</si>
  <si>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</si>
  <si>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  96 - Bourání konstrukcí</t>
  </si>
  <si>
    <t xml:space="preserve">    997 - Přesun sutě</t>
  </si>
  <si>
    <t xml:space="preserve">    998 - Přesun hmot</t>
  </si>
  <si>
    <t>M - Práce a dodávky M</t>
  </si>
  <si>
    <t xml:space="preserve">    46-M - Zemní práce při extr.mont.pracích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</si>
  <si>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</si>
  <si>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</si>
  <si>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</si>
  <si>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</si>
  <si>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</si>
  <si>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</si>
  <si>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</si>
  <si>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</si>
  <si>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</si>
  <si>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</si>
  <si>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</si>
  <si>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</si>
  <si>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</si>
  <si>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</si>
  <si>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</si>
  <si>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</si>
  <si>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</si>
  <si>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</si>
  <si>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122151101</t>
  </si>
  <si>
    <t>Odkopávky a prokopávky nezapažené v hornině třídy těžitelnosti I skupiny 1 a 2 objem do 20 m3 strojně</t>
  </si>
  <si>
    <t>m3</t>
  </si>
  <si>
    <t>CS ÚRS 2025 02</t>
  </si>
  <si>
    <t>4</t>
  </si>
  <si>
    <t>-1077755673</t>
  </si>
  <si>
    <t>PP</t>
  </si>
  <si>
    <t>Odkopávky a prokopávky nezapažené strojně v hornině třídy těžitelnosti I skupiny 1 a 2 do 20 m3</t>
  </si>
  <si>
    <t>Online PSC</t>
  </si>
  <si>
    <t>https://podminky.urs.cz/item/CS_URS_2025_02/122151101</t>
  </si>
  <si>
    <t>VV</t>
  </si>
  <si>
    <t>"svrchní vrstva" 66,6*0,15</t>
  </si>
  <si>
    <t>122251101</t>
  </si>
  <si>
    <t>Odkopávky a prokopávky nezapažené v hornině třídy těžitelnosti I skupiny 3 objem do 20 m3 strojně</t>
  </si>
  <si>
    <t>571130520</t>
  </si>
  <si>
    <t>Odkopávky a prokopávky nezapažené strojně v hornině třídy těžitelnosti I skupiny 3 do 20 m3</t>
  </si>
  <si>
    <t>https://podminky.urs.cz/item/CS_URS_2025_02/122251101</t>
  </si>
  <si>
    <t>"odkop pro konstrukci" 128*0,1</t>
  </si>
  <si>
    <t>"sanace zemní pláně tl. 100 mm" 53*0,1</t>
  </si>
  <si>
    <t>Součet</t>
  </si>
  <si>
    <t>3</t>
  </si>
  <si>
    <t>162751117</t>
  </si>
  <si>
    <t>Vodorovné přemístění přes 9 000 do 10000 m výkopku/sypaniny z horniny třídy těžitelnosti I skupiny 1 až 3</t>
  </si>
  <si>
    <t>-313377828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</si>
  <si>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</si>
  <si>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https://podminky.urs.cz/item/CS_URS_2025_02/162751117</t>
  </si>
  <si>
    <t>P</t>
  </si>
  <si>
    <t>Poznámka k položce:_x000d_
vzdálenost odvozu je pouze orientační, určí uchazeč</t>
  </si>
  <si>
    <t>9,99+18,1</t>
  </si>
  <si>
    <t>171201231</t>
  </si>
  <si>
    <t>Poplatek za uložení zeminy a kamení na recyklační skládce (skládkovné) kód odpadu 17 05 04</t>
  </si>
  <si>
    <t>t</t>
  </si>
  <si>
    <t>-84301348</t>
  </si>
  <si>
    <t>Poplatek za uložení stavebního odpadu na recyklační skládce (skládkovné) zeminy a kamení zatříděného do Katalogu odpadů pod kódem 17 05 04</t>
  </si>
  <si>
    <t>https://podminky.urs.cz/item/CS_URS_2025_02/171201231</t>
  </si>
  <si>
    <t>28,09</t>
  </si>
  <si>
    <t>28,09*1,8 'Přepočtené koeficientem množství</t>
  </si>
  <si>
    <t>5</t>
  </si>
  <si>
    <t>181111111</t>
  </si>
  <si>
    <t>Plošná úprava terénu do 500 m2 zemina skupiny 1 až 4 nerovnosti přes 50 do 100 mm v rovinně a svahu do 1:5</t>
  </si>
  <si>
    <t>m2</t>
  </si>
  <si>
    <t>1822537843</t>
  </si>
  <si>
    <t>Plošná úprava terénu v zemině skupiny 1 až 4 s urovnáním povrchu bez doplnění ornice souvislé plochy do 500 m2 při nerovnostech terénu přes 50 do 100 mm v rovině nebo na svahu do 1:5</t>
  </si>
  <si>
    <t>https://podminky.urs.cz/item/CS_URS_2025_02/181111111</t>
  </si>
  <si>
    <t>44,9</t>
  </si>
  <si>
    <t>6</t>
  </si>
  <si>
    <t>181351003</t>
  </si>
  <si>
    <t>Rozprostření ornice tl vrstvy do 200 mm pl do 100 m2 v rovině nebo ve svahu do 1:5 strojně</t>
  </si>
  <si>
    <t>351911692</t>
  </si>
  <si>
    <t>Rozprostření a urovnání ornice v rovině nebo ve svahu sklonu do 1:5 strojně při souvislé ploše do 100 m2, tl. vrstvy do 200 mm</t>
  </si>
  <si>
    <t>https://podminky.urs.cz/item/CS_URS_2025_02/181351003</t>
  </si>
  <si>
    <t>7</t>
  </si>
  <si>
    <t>M</t>
  </si>
  <si>
    <t>10364101</t>
  </si>
  <si>
    <t>zemina pro terénní úpravy - ornice</t>
  </si>
  <si>
    <t>8</t>
  </si>
  <si>
    <t>-1430256734</t>
  </si>
  <si>
    <t>44,9*0,15</t>
  </si>
  <si>
    <t>6,735*1,8 'Přepočtené koeficientem množství</t>
  </si>
  <si>
    <t>181411131</t>
  </si>
  <si>
    <t>Založení parkového trávníku výsevem pl do 1000 m2 v rovině a ve svahu do 1:5</t>
  </si>
  <si>
    <t>1781743093</t>
  </si>
  <si>
    <t>Založení trávníku na půdě předem připravené plochy do 1000 m2 výsevem včetně utažení parkového v rovině nebo na svahu do 1:5</t>
  </si>
  <si>
    <t>https://podminky.urs.cz/item/CS_URS_2025_02/181411131</t>
  </si>
  <si>
    <t>9</t>
  </si>
  <si>
    <t>00572420</t>
  </si>
  <si>
    <t>osivo směs travní parková okrasná</t>
  </si>
  <si>
    <t>kg</t>
  </si>
  <si>
    <t>-1619277236</t>
  </si>
  <si>
    <t>(44,9)*0,03</t>
  </si>
  <si>
    <t>10</t>
  </si>
  <si>
    <t>181951112</t>
  </si>
  <si>
    <t>Úprava pláně v hornině třídy těžitelnosti I skupiny 1 až 3 se zhutněním strojně</t>
  </si>
  <si>
    <t>673371462</t>
  </si>
  <si>
    <t>Úprava pláně vyrovnáním výškových rozdílů strojně v hornině třídy těžitelnosti I, skupiny 1 až 3 se zhutněním</t>
  </si>
  <si>
    <t>https://podminky.urs.cz/item/CS_URS_2025_02/181951112</t>
  </si>
  <si>
    <t>105,9+36,6</t>
  </si>
  <si>
    <t>11</t>
  </si>
  <si>
    <t>183402121</t>
  </si>
  <si>
    <t>Rozrušení půdy souvislé pl přes 100 do 500 m2 hl přes 50 do 150 mm v rovině a svahu do 1:5</t>
  </si>
  <si>
    <t>1421492704</t>
  </si>
  <si>
    <t>Rozrušení půdy na hloubku přes 50 do 150 mm souvislé plochy do 500 m2 v rovině nebo na svahu do 1:5</t>
  </si>
  <si>
    <t>https://podminky.urs.cz/item/CS_URS_2025_02/183402121</t>
  </si>
  <si>
    <t>184813511</t>
  </si>
  <si>
    <t>Chemické odplevelení před založením kultury postřikem na široko v rovině a svahu do 1:5 ručně</t>
  </si>
  <si>
    <t>1067593996</t>
  </si>
  <si>
    <t>Chemické odplevelení půdy před založením kultury, trávníku nebo zpevněných ploch ručně o jakékoli výměře postřikem na široko v rovině nebo na svahu do 1:5</t>
  </si>
  <si>
    <t>https://podminky.urs.cz/item/CS_URS_2025_02/184813511</t>
  </si>
  <si>
    <t>13</t>
  </si>
  <si>
    <t>185804312</t>
  </si>
  <si>
    <t>Zalití rostlin vodou plocha přes 20 m2</t>
  </si>
  <si>
    <t>-829036529</t>
  </si>
  <si>
    <t>Zalití rostlin vodou plochy záhonů jednotlivě přes 20 m2</t>
  </si>
  <si>
    <t>https://podminky.urs.cz/item/CS_URS_2025_02/185804312</t>
  </si>
  <si>
    <t>Poznámka k položce:_x000d_
3x zalití</t>
  </si>
  <si>
    <t>(44,9)*0,01*3</t>
  </si>
  <si>
    <t>Komunikace pozemní</t>
  </si>
  <si>
    <t>14</t>
  </si>
  <si>
    <t>564861012</t>
  </si>
  <si>
    <t>Podklad ze štěrkodrtě ŠD plochy do 100 m2 tl 210 mm</t>
  </si>
  <si>
    <t>1702355340</t>
  </si>
  <si>
    <t>Podklad ze štěrkodrti ŠD s rozprostřením a zhutněním plochy jednotlivě do 100 m2, po zhutnění tl. 210 mm</t>
  </si>
  <si>
    <t>https://podminky.urs.cz/item/CS_URS_2025_02/564861012</t>
  </si>
  <si>
    <t>105,9</t>
  </si>
  <si>
    <t>15</t>
  </si>
  <si>
    <t>564930312</t>
  </si>
  <si>
    <t>Podklad z betonového recyklátu plochy do 100 m2 tl 100 mm</t>
  </si>
  <si>
    <t>949821448</t>
  </si>
  <si>
    <t>Podklad nebo podsyp z betonového recyklátu s rozprostřením a zhutněním plochy jednotlivě do 100 m2, po zhutnění tl. 100 mm</t>
  </si>
  <si>
    <t>https://podminky.urs.cz/item/CS_URS_2025_02/564930312</t>
  </si>
  <si>
    <t>"sanace zemní pláně" 53</t>
  </si>
  <si>
    <t>16</t>
  </si>
  <si>
    <t>565135001</t>
  </si>
  <si>
    <t>Asfaltový beton vrstva podkladní ACP 16 + tl 50 mm š do 1,5 m z nemodifikovaného asfaltu</t>
  </si>
  <si>
    <t>712216666</t>
  </si>
  <si>
    <t>Asfaltový beton vrstva podkladní ACP 16+ z nemodifikovaného asfaltu s rozprostřením a zhutněním ACP 16 + v pruhu šířky do 1,5 m, po zhutnění tl. 50 mm</t>
  </si>
  <si>
    <t>https://podminky.urs.cz/item/CS_URS_2025_02/565135001</t>
  </si>
  <si>
    <t>5,5</t>
  </si>
  <si>
    <t>17</t>
  </si>
  <si>
    <t>573211109</t>
  </si>
  <si>
    <t>Postřik živičný spojovací z asfaltu v množství 0,50 kg/m2</t>
  </si>
  <si>
    <t>2071461840</t>
  </si>
  <si>
    <t>Postřik spojovací PS bez posypu kamenivem z asfaltu silničního, v množství 0,50 kg/m2</t>
  </si>
  <si>
    <t>https://podminky.urs.cz/item/CS_URS_2025_02/573211109</t>
  </si>
  <si>
    <t>18</t>
  </si>
  <si>
    <t>577144011</t>
  </si>
  <si>
    <t>Asfaltový beton vrstva obrusná ACO 11+ tř. I tl 50 mm š do 1,5 m z nemodifikovaného asfaltu</t>
  </si>
  <si>
    <t>1155324569</t>
  </si>
  <si>
    <t>Asfaltový beton vrstva obrusná ACO 11 z nemodifikovaného asfaltu s rozprostřením a se zhutněním ACO 11+ v pruhu šířky do 1,5 m, po zhutnění tl. 50 mm</t>
  </si>
  <si>
    <t>https://podminky.urs.cz/item/CS_URS_2025_02/577144011</t>
  </si>
  <si>
    <t>19</t>
  </si>
  <si>
    <t>596212210</t>
  </si>
  <si>
    <t>Kladení zámkové dlažby pozemních komunikací ručně tl 80 mm skupiny A pl do 50 m2</t>
  </si>
  <si>
    <t>-212174300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</si>
  <si>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do 50 m2</t>
  </si>
  <si>
    <t>https://podminky.urs.cz/item/CS_URS_2025_02/596212210</t>
  </si>
  <si>
    <t>102,2+6,7+6,1</t>
  </si>
  <si>
    <t>20</t>
  </si>
  <si>
    <t>59245030.bF</t>
  </si>
  <si>
    <t>dlažba tvar čtverec betonová 200x200x80mm přírodní "bez FAZET"</t>
  </si>
  <si>
    <t>1199246236</t>
  </si>
  <si>
    <t>6,7</t>
  </si>
  <si>
    <t>6,7*1,03 'Přepočtené koeficientem množství</t>
  </si>
  <si>
    <t>59245226</t>
  </si>
  <si>
    <t>dlažba pro nevidomé betonová 200x100mm tl 80mm červená</t>
  </si>
  <si>
    <t>1915245718</t>
  </si>
  <si>
    <t>6,1</t>
  </si>
  <si>
    <t>6,1*1,03 'Přepočtené koeficientem množství</t>
  </si>
  <si>
    <t>22</t>
  </si>
  <si>
    <t>59245020</t>
  </si>
  <si>
    <t>dlažba skladebná betonová 200x100mm tl 80mm přírodní</t>
  </si>
  <si>
    <t>1036657379</t>
  </si>
  <si>
    <t>102,2</t>
  </si>
  <si>
    <t>102,2*1,02 'Přepočtené koeficientem množství</t>
  </si>
  <si>
    <t>Úpravy povrchů, podlahy a osazování výplní</t>
  </si>
  <si>
    <t>23</t>
  </si>
  <si>
    <t>637121112</t>
  </si>
  <si>
    <t>Okapový chodník z kačírku tl 150 mm s udusáním</t>
  </si>
  <si>
    <t>-2124380168</t>
  </si>
  <si>
    <t>Okapový chodník z kameniva s udusáním a urovnáním povrchu z kačírku tl. 150 mm</t>
  </si>
  <si>
    <t>https://podminky.urs.cz/item/CS_URS_2025_02/637121112</t>
  </si>
  <si>
    <t>28,9</t>
  </si>
  <si>
    <t>Ostatní konstrukce a práce, bourání</t>
  </si>
  <si>
    <t>24</t>
  </si>
  <si>
    <t>916131213</t>
  </si>
  <si>
    <t>Osazení silničního obrubníku betonového stojatého s boční opěrou do lože z betonu prostého</t>
  </si>
  <si>
    <t>m</t>
  </si>
  <si>
    <t>1415208912</t>
  </si>
  <si>
    <t>Osazení silničního obrubníku betonového se zřízením lože, s vyplněním a zatřením spár cementovou maltou stojatého s boční opěrou z betonu prostého, do lože z betonu prostého</t>
  </si>
  <si>
    <t>https://podminky.urs.cz/item/CS_URS_2025_02/916131213</t>
  </si>
  <si>
    <t>8+2+1</t>
  </si>
  <si>
    <t>25</t>
  </si>
  <si>
    <t>59217029</t>
  </si>
  <si>
    <t>obrubník silniční betonový nájezdový 1000x150x150mm</t>
  </si>
  <si>
    <t>-1673144029</t>
  </si>
  <si>
    <t>8*1,02 'Přepočtené koeficientem množství</t>
  </si>
  <si>
    <t>26</t>
  </si>
  <si>
    <t>59217030</t>
  </si>
  <si>
    <t>obrubník silniční betonový přechodový 1000x150x150-250mm</t>
  </si>
  <si>
    <t>-1287141293</t>
  </si>
  <si>
    <t>"L" 2</t>
  </si>
  <si>
    <t>"P" 1</t>
  </si>
  <si>
    <t>27</t>
  </si>
  <si>
    <t>916231213</t>
  </si>
  <si>
    <t>Osazení chodníkového obrubníku betonového stojatého s boční opěrou do lože z betonu prostého</t>
  </si>
  <si>
    <t>728057240</t>
  </si>
  <si>
    <t>Osazení chodníkového obrubníku betonového se zřízením lože, s vyplněním a zatřením spár cementovou maltou stojatého s boční opěrou z betonu prostého, do lože z betonu prostého</t>
  </si>
  <si>
    <t>https://podminky.urs.cz/item/CS_URS_2025_02/916231213</t>
  </si>
  <si>
    <t>111</t>
  </si>
  <si>
    <t>28</t>
  </si>
  <si>
    <t>59217016</t>
  </si>
  <si>
    <t>obrubník betonový chodníkový 1000x80x250mm</t>
  </si>
  <si>
    <t>836379645</t>
  </si>
  <si>
    <t>111*1,02 'Přepočtené koeficientem množství</t>
  </si>
  <si>
    <t>29</t>
  </si>
  <si>
    <t>919726122</t>
  </si>
  <si>
    <t>Geotextilie pro ochranu, separaci a filtraci netkaná měrná hm přes 200 do 300 g/m2</t>
  </si>
  <si>
    <t>-1898583656</t>
  </si>
  <si>
    <t>Geotextilie netkaná pro ochranu, separaci nebo filtraci měrná hmotnost přes 200 do 300 g/m2</t>
  </si>
  <si>
    <t>https://podminky.urs.cz/item/CS_URS_2025_02/919726122</t>
  </si>
  <si>
    <t>30</t>
  </si>
  <si>
    <t>919732211</t>
  </si>
  <si>
    <t>Styčná spára napojení nového živičného povrchu na stávající za tepla š 15 mm hl 25 mm s prořezáním</t>
  </si>
  <si>
    <t>2019675059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</si>
  <si>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</si>
  <si>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https://podminky.urs.cz/item/CS_URS_2025_02/919732211</t>
  </si>
  <si>
    <t>13,5</t>
  </si>
  <si>
    <t>31</t>
  </si>
  <si>
    <t>919735112</t>
  </si>
  <si>
    <t>Řezání stávajícího živičného krytu hl přes 50 do 100 mm</t>
  </si>
  <si>
    <t>-1338621025</t>
  </si>
  <si>
    <t>Řezání stávajícího živičného krytu nebo podkladu hloubky přes 50 do 100 mm</t>
  </si>
  <si>
    <t>https://podminky.urs.cz/item/CS_URS_2025_02/919735112</t>
  </si>
  <si>
    <t>96</t>
  </si>
  <si>
    <t>Bourání konstrukcí</t>
  </si>
  <si>
    <t>32</t>
  </si>
  <si>
    <t>113106121</t>
  </si>
  <si>
    <t>Rozebrání dlažeb z betonových nebo kamenných dlaždic komunikací pro pěší ručně</t>
  </si>
  <si>
    <t>-1010878912</t>
  </si>
  <si>
    <t>Rozebrání dlažeb komunikací pro pěší s přemístěním hmot na skládku na vzdálenost do 3 m nebo s naložením na dopravní prostředek s ložem z kameniva nebo živice a s jakoukoliv výplní spár ručně z betonových nebo kameninových dlaždic, desek nebo tvarovek</t>
  </si>
  <si>
    <t>https://podminky.urs.cz/item/CS_URS_2025_02/113106121</t>
  </si>
  <si>
    <t>127,7</t>
  </si>
  <si>
    <t>33</t>
  </si>
  <si>
    <t>113107162</t>
  </si>
  <si>
    <t>Odstranění podkladu z kameniva drceného tl přes 100 do 200 mm strojně pl přes 50 do 200 m2</t>
  </si>
  <si>
    <t>-2456520</t>
  </si>
  <si>
    <t>Odstranění podkladů nebo krytů strojně plochy jednotlivě přes 50 m2 do 200 m2 s přemístěním hmot na skládku na vzdálenost do 20 m nebo s naložením na dopravní prostředek z kameniva hrubého drceného, o tl. vrstvy přes 100 do 200 mm</t>
  </si>
  <si>
    <t>https://podminky.urs.cz/item/CS_URS_2025_02/113107162</t>
  </si>
  <si>
    <t>128</t>
  </si>
  <si>
    <t>34</t>
  </si>
  <si>
    <t>113107332</t>
  </si>
  <si>
    <t>Odstranění podkladu z betonu prostého tl přes 150 do 300 mm strojně pl do 50 m2</t>
  </si>
  <si>
    <t>333699864</t>
  </si>
  <si>
    <t>Odstranění podkladů nebo krytů strojně plochy jednotlivě do 50 m2 s přemístěním hmot na skládku na vzdálenost do 3 m nebo s naložením na dopravní prostředek z betonu prostého, o tl. vrstvy přes 150 do 300 mm</t>
  </si>
  <si>
    <t>https://podminky.urs.cz/item/CS_URS_2025_02/113107332</t>
  </si>
  <si>
    <t>35</t>
  </si>
  <si>
    <t>113107342</t>
  </si>
  <si>
    <t>Odstranění podkladu živičného tl přes 50 do 100 mm strojně pl do 50 m2</t>
  </si>
  <si>
    <t>531234834</t>
  </si>
  <si>
    <t>Odstranění podkladů nebo krytů strojně plochy jednotlivě do 50 m2 s přemístěním hmot na skládku na vzdálenost do 3 m nebo s naložením na dopravní prostředek živičných, o tl. vrstvy přes 50 do 100 mm</t>
  </si>
  <si>
    <t>https://podminky.urs.cz/item/CS_URS_2025_02/113107342</t>
  </si>
  <si>
    <t>36</t>
  </si>
  <si>
    <t>113202111</t>
  </si>
  <si>
    <t>Vytrhání obrub krajníků obrubníků stojatých</t>
  </si>
  <si>
    <t>20122256</t>
  </si>
  <si>
    <t>Vytrhání obrub s vybouráním lože, s přemístěním hmot na skládku na vzdálenost do 3 m nebo s naložením na dopravní prostředek z krajníků nebo obrubníků stojatých</t>
  </si>
  <si>
    <t>https://podminky.urs.cz/item/CS_URS_2025_02/113202111</t>
  </si>
  <si>
    <t>37</t>
  </si>
  <si>
    <t>113204111</t>
  </si>
  <si>
    <t>Vytrhání obrub záhonových</t>
  </si>
  <si>
    <t>1054966665</t>
  </si>
  <si>
    <t>Vytrhání obrub s vybouráním lože, s přemístěním hmot na skládku na vzdálenost do 3 m nebo s naložením na dopravní prostředek záhonových</t>
  </si>
  <si>
    <t>https://podminky.urs.cz/item/CS_URS_2025_02/113204111</t>
  </si>
  <si>
    <t>119,9-11</t>
  </si>
  <si>
    <t>997</t>
  </si>
  <si>
    <t>Přesun sutě</t>
  </si>
  <si>
    <t>38</t>
  </si>
  <si>
    <t>997221551</t>
  </si>
  <si>
    <t>Vodorovná doprava suti ze sypkých materiálů do 1 km</t>
  </si>
  <si>
    <t>123668388</t>
  </si>
  <si>
    <t>Vodorovná doprava suti bez naložení, ale se složením a s hrubým urovnáním ze sypkých materiálů, na vzdálenost do 1 km</t>
  </si>
  <si>
    <t>https://podminky.urs.cz/item/CS_URS_2025_02/997221551</t>
  </si>
  <si>
    <t>"podklad na recyklační skládku" 37,12</t>
  </si>
  <si>
    <t>39</t>
  </si>
  <si>
    <t>997221559</t>
  </si>
  <si>
    <t>Příplatek ZKD 1 km u vodorovné dopravy suti ze sypkých materiálů</t>
  </si>
  <si>
    <t>1337892521</t>
  </si>
  <si>
    <t>Vodorovná doprava suti bez naložení, ale se složením a s hrubým urovnáním ze sypkých materiálů, na vzdálenost Příplatek k ceně za každý další započatý 1 km přes 1 km</t>
  </si>
  <si>
    <t>https://podminky.urs.cz/item/CS_URS_2025_02/997221559</t>
  </si>
  <si>
    <t>"podklad na recyklační skládku" 37,12*9</t>
  </si>
  <si>
    <t>40</t>
  </si>
  <si>
    <t>997221561</t>
  </si>
  <si>
    <t>Vodorovná doprava suti z kusových materiálů do 1 km</t>
  </si>
  <si>
    <t>-1280755450</t>
  </si>
  <si>
    <t>Vodorovná doprava suti bez naložení, ale se složením a s hrubým urovnáním z kusových materiálů, na vzdálenost do 1 km</t>
  </si>
  <si>
    <t>https://podminky.urs.cz/item/CS_URS_2025_02/997221561</t>
  </si>
  <si>
    <t>"beton na recyklační skládku" 32,564+1,25+2,255+4,356</t>
  </si>
  <si>
    <t>"asfalt na recyklační skládku" 1,21</t>
  </si>
  <si>
    <t>41</t>
  </si>
  <si>
    <t>997221569</t>
  </si>
  <si>
    <t>Příplatek ZKD 1 km u vodorovné dopravy suti z kusových materiálů</t>
  </si>
  <si>
    <t>-760169246</t>
  </si>
  <si>
    <t>Vodorovná doprava suti bez naložení, ale se složením a s hrubým urovnáním z kusových materiálů, na vzdálenost Příplatek k ceně za každý další započatý 1 km přes 1 km</t>
  </si>
  <si>
    <t>https://podminky.urs.cz/item/CS_URS_2025_02/997221569</t>
  </si>
  <si>
    <t>"beton na recyklační skládku" (32,564+1,25+2,255+4,356)*9</t>
  </si>
  <si>
    <t>"asfalt na recyklační skládku" (1,21)*9</t>
  </si>
  <si>
    <t>42</t>
  </si>
  <si>
    <t>997221861</t>
  </si>
  <si>
    <t>Poplatek za uložení na recyklační skládce (skládkovné) stavebního odpadu z prostého betonu pod kódem 17 01 01</t>
  </si>
  <si>
    <t>847672752</t>
  </si>
  <si>
    <t>Poplatek za uložení stavebního odpadu na recyklační skládce (skládkovné) z prostého betonu zatříděného do Katalogu odpadů pod kódem 17 01 01</t>
  </si>
  <si>
    <t>https://podminky.urs.cz/item/CS_URS_2025_02/997221861</t>
  </si>
  <si>
    <t>32,564+1,25+2,255+4,356</t>
  </si>
  <si>
    <t>43</t>
  </si>
  <si>
    <t>997221873</t>
  </si>
  <si>
    <t>Poplatek za uložení na recyklační skládce (skládkovné) stavebního odpadu zeminy a kamení zatříděného do Katalogu odpadů pod kódem 17 05 04</t>
  </si>
  <si>
    <t>1069598618</t>
  </si>
  <si>
    <t>https://podminky.urs.cz/item/CS_URS_2025_02/997221873</t>
  </si>
  <si>
    <t>37,12</t>
  </si>
  <si>
    <t>44</t>
  </si>
  <si>
    <t>997221875</t>
  </si>
  <si>
    <t>Poplatek za uložení na recyklační skládce (skládkovné) stavebního odpadu asfaltového bez obsahu dehtu zatříděného do Katalogu odpadů pod kódem 17 03 02</t>
  </si>
  <si>
    <t>984324978</t>
  </si>
  <si>
    <t>Poplatek za uložení stavebního odpadu na recyklační skládce (skládkovné) asfaltového bez obsahu dehtu zatříděného do Katalogu odpadů pod kódem 17 03 02</t>
  </si>
  <si>
    <t>https://podminky.urs.cz/item/CS_URS_2025_02/997221875</t>
  </si>
  <si>
    <t>1,21</t>
  </si>
  <si>
    <t>998</t>
  </si>
  <si>
    <t>Přesun hmot</t>
  </si>
  <si>
    <t>45</t>
  </si>
  <si>
    <t>998223011</t>
  </si>
  <si>
    <t>Přesun hmot pro pozemní komunikace s krytem dlážděným</t>
  </si>
  <si>
    <t>1263253049</t>
  </si>
  <si>
    <t>Přesun hmot pro pozemní komunikace s krytem dlážděným dopravní vzdálenost do 200 m jakékoliv délky objektu</t>
  </si>
  <si>
    <t>https://podminky.urs.cz/item/CS_URS_2025_02/998223011</t>
  </si>
  <si>
    <t>Práce a dodávky M</t>
  </si>
  <si>
    <t>46-M</t>
  </si>
  <si>
    <t>Zemní práce při extr.mont.pracích</t>
  </si>
  <si>
    <t>46</t>
  </si>
  <si>
    <t>460161142</t>
  </si>
  <si>
    <t>Hloubení kabelových rýh ručně š 35 cm hl 50 cm v hornině tř I skupiny 3</t>
  </si>
  <si>
    <t>64</t>
  </si>
  <si>
    <t>-1757774676</t>
  </si>
  <si>
    <t>Hloubení kabelových rýh ručně včetně urovnání dna s přemístěním výkopku do vzdálenosti 3 m od okraje jámy nebo s naložením na dopravní prostředek šířky 35 cm hloubky 50 cm v hornině třídy těžitelnosti I skupiny 3</t>
  </si>
  <si>
    <t>https://podminky.urs.cz/item/CS_URS_2025_02/460161142</t>
  </si>
  <si>
    <t>47</t>
  </si>
  <si>
    <t>460341113</t>
  </si>
  <si>
    <t>Vodorovné přemístění horniny jakékoliv třídy dopravními prostředky při elektromontážích přes 500 do 1000 m</t>
  </si>
  <si>
    <t>-1306235276</t>
  </si>
  <si>
    <t>Vodorovné přemístění (odvoz) horniny dopravními prostředky včetně složení, bez naložení a rozprostření jakékoliv třídy, na vzdálenost přes 500 do 1000 m</t>
  </si>
  <si>
    <t>https://podminky.urs.cz/item/CS_URS_2025_02/460341113</t>
  </si>
  <si>
    <t>2,22</t>
  </si>
  <si>
    <t>48</t>
  </si>
  <si>
    <t>460341121</t>
  </si>
  <si>
    <t>Příplatek k vodorovnému přemístění horniny dopravními prostředky při elektromontážích za každých dalších i započatých 1000 m</t>
  </si>
  <si>
    <t>318630129</t>
  </si>
  <si>
    <t>Vodorovné přemístění (odvoz) horniny dopravními prostředky včetně složení, bez naložení a rozprostření jakékoliv třídy, na vzdálenost Příplatek k ceně -1113 za každých dalších i započatých 1000 m</t>
  </si>
  <si>
    <t>https://podminky.urs.cz/item/CS_URS_2025_02/460341121</t>
  </si>
  <si>
    <t>2,22*9</t>
  </si>
  <si>
    <t>49</t>
  </si>
  <si>
    <t>460361121</t>
  </si>
  <si>
    <t>Poplatek za uložení zeminy na recyklační skládce (skládkovné) kód odpadu 17 05 04</t>
  </si>
  <si>
    <t>241248656</t>
  </si>
  <si>
    <t>Poplatek (skládkovné) za uložení zeminy na recyklační skládce zatříděné do Katalogu odpadů pod kódem 17 05 04</t>
  </si>
  <si>
    <t>https://podminky.urs.cz/item/CS_URS_2025_02/460361121</t>
  </si>
  <si>
    <t>2,22*1,8 'Přepočtené koeficientem množství</t>
  </si>
  <si>
    <t>50</t>
  </si>
  <si>
    <t>460431152</t>
  </si>
  <si>
    <t>Zásyp kabelových rýh ručně se zhutněním š 35 cm hl 50 cm z horniny tř I skupiny 3</t>
  </si>
  <si>
    <t>988610377</t>
  </si>
  <si>
    <t>Zásyp kabelových rýh ručně s přemístění sypaniny ze vzdálenosti do 10 m, s uložením výkopku ve vrstvách včetně zhutnění a úpravy povrchu šířky 35 cm hloubky 50 cm z hornině třídy těžitelnosti I skupiny 3</t>
  </si>
  <si>
    <t>https://podminky.urs.cz/item/CS_URS_2025_02/460431152</t>
  </si>
  <si>
    <t>51</t>
  </si>
  <si>
    <t>460661112</t>
  </si>
  <si>
    <t>Kabelové lože z písku pro kabely nn bez zakrytí š lože přes 35 do 50 cm</t>
  </si>
  <si>
    <t>960134371</t>
  </si>
  <si>
    <t>Kabelové lože z písku včetně podsypu, zhutnění a urovnání povrchu pro kabely nn bez zakrytí, šířky přes 35 do 50 cm</t>
  </si>
  <si>
    <t>https://podminky.urs.cz/item/CS_URS_2025_02/460661112</t>
  </si>
  <si>
    <t>52</t>
  </si>
  <si>
    <t>460671113</t>
  </si>
  <si>
    <t>Výstražná fólie pro krytí kabelů šířky přes 25 do 34 cm</t>
  </si>
  <si>
    <t>1149852456</t>
  </si>
  <si>
    <t>Výstražné prvky pro krytí kabelů včetně vyrovnání povrchu rýhy, rozvinutí a uložení fólie, šířky přes 25 do 35 cm</t>
  </si>
  <si>
    <t>https://podminky.urs.cz/item/CS_URS_2025_02/460671113</t>
  </si>
  <si>
    <t>53</t>
  </si>
  <si>
    <t>460791114</t>
  </si>
  <si>
    <t>Montáž trubek ochranných plastových uložených volně do rýhy tuhých D přes 90 do 110 mm</t>
  </si>
  <si>
    <t>-38101748</t>
  </si>
  <si>
    <t>Montáž trubek ochranných uložených volně do rýhy plastových tuhých, vnitřního průměru přes 90 do 110 mm</t>
  </si>
  <si>
    <t>https://podminky.urs.cz/item/CS_URS_2025_02/460791114</t>
  </si>
  <si>
    <t>54</t>
  </si>
  <si>
    <t>34571098</t>
  </si>
  <si>
    <t>trubka elektroinstalační dělená (chránička) D 100/110mm, HDPE</t>
  </si>
  <si>
    <t>384437319</t>
  </si>
  <si>
    <t>20*1,05 'Přepočtené koeficientem množství</t>
  </si>
  <si>
    <t>55</t>
  </si>
  <si>
    <t>469981111</t>
  </si>
  <si>
    <t>Přesun hmot pro pomocné stavební práce při elektromotážích</t>
  </si>
  <si>
    <t>287488395</t>
  </si>
  <si>
    <t>Přesun hmot pro pomocné stavební práce při elektromontážích dopravní vzdálenost do 1 000 m</t>
  </si>
  <si>
    <t>https://podminky.urs.cz/item/CS_URS_2025_02/469981111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</si>
  <si>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</si>
  <si>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</si>
  <si>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</si>
  <si>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</si>
  <si>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VRN1</t>
  </si>
  <si>
    <t>Průzkumné, geodetické a projektové práce</t>
  </si>
  <si>
    <t>012164000</t>
  </si>
  <si>
    <t>Vytyčení a zaměření inženýrských sítí</t>
  </si>
  <si>
    <t>kpl</t>
  </si>
  <si>
    <t>1024</t>
  </si>
  <si>
    <t>-1598566963</t>
  </si>
  <si>
    <t>https://podminky.urs.cz/item/CS_URS_2025_02/012164000</t>
  </si>
  <si>
    <t>Poznámka k položce:_x000d_
Položka zahrnuje veškeré náklady nutné pro Zajištění inženýrských sítí během realizace stavby dle požadavku správců. Nutné vytyčení všech podzemních sítí s protokolárním zápisem příslušných správců. Přesnou polohu podzemních vedení ověřit ručně kopanými sondami. Podzemní sdělovací kabely, elektrické vedení, odvodňovací potrubí, vodovod, v trase příčné přechody. Přechody nutno ochránit. Zajištění stavby proti škodě na okolních pozemcích a objektech.</t>
  </si>
  <si>
    <t>012303000</t>
  </si>
  <si>
    <t>Zeměměřičské práce při provádění stavby</t>
  </si>
  <si>
    <t>1544705351</t>
  </si>
  <si>
    <t xml:space="preserve">Geodetická činnost v průběhu provádění stavebních prací (geodet zhotovitele stavby) včetně vytyčení stavby a skutečného zjištění průběhu inženýrských sítí. </t>
  </si>
  <si>
    <t>https://podminky.urs.cz/item/CS_URS_2025_02/012303000</t>
  </si>
  <si>
    <t>012403000</t>
  </si>
  <si>
    <t>Zeměměřičské práce po výstavbě</t>
  </si>
  <si>
    <t>-379935374</t>
  </si>
  <si>
    <t>https://podminky.urs.cz/item/CS_URS_2025_02/012403000</t>
  </si>
  <si>
    <t xml:space="preserve">Poznámka k položce:_x000d_
Položka zahrnuje mimo jiné:_x000d_
- přípravu podkladů, určení pevného měřického bodu pro mapování 1:500, technická nivelace, zaměření a zpracování mapy M1:500, digitální model terénu pro měřítko 1:500, předání zaměření skutečného stavu potřebných dat v tzv. jednotném výměnném formátu </t>
  </si>
  <si>
    <t>012414000</t>
  </si>
  <si>
    <t>Geometrický plán</t>
  </si>
  <si>
    <t>1592036740</t>
  </si>
  <si>
    <t>https://podminky.urs.cz/item/CS_URS_2025_02/012414000</t>
  </si>
  <si>
    <t xml:space="preserve">Poznámka k položce:_x000d_
Zajištění geometrických plánů skutečného provedení objektů a inženýrských sítí  a geometrických plánů věcných břemen v požadovaném formátu s hranicemi pozemků jako podklad pro vklad do katastrální mapy pro evidenci změn na katastrálním úřadu. Tato dokumentace bude potvrzena příslušným katastrálním úřadem a předána v elektronické i v papírové podobě v počtu paré dle smlouvy._x000d_
položka zahrnuje:       _x000d_
- přípravu podkladů, vyhotovení žádosti pro vklad na katastrální úřad_x000d_
- polní práce spojené s vyhotovením geometrického plánu_x000d_
- výpočetní a grafické kancelářské práce_x000d_
- úřední ověření výsledného elaborátu_x000d_
- schválení návrhu vkladu do katastru nemovitostí příslušným katastrálním úřadem </t>
  </si>
  <si>
    <t>013254000</t>
  </si>
  <si>
    <t>Dokumentace skutečného provedení stavby</t>
  </si>
  <si>
    <t>2054579080</t>
  </si>
  <si>
    <t>https://podminky.urs.cz/item/CS_URS_2025_02/013254000</t>
  </si>
  <si>
    <t xml:space="preserve">Poznámka k položce:_x000d_
Součástí je předání dokumentace v tištěné podobě v počtu 4 paré a předání v elektonické podobě (rozsah a uspořádání odpovídající podobě tištěné) v uzavřeném (PDF) a otevřeném formátu (DWG, XLS, DOC, apod.). </t>
  </si>
  <si>
    <t>VRN3</t>
  </si>
  <si>
    <t>Zařízení staveniště</t>
  </si>
  <si>
    <t>030001000</t>
  </si>
  <si>
    <t>1300434346</t>
  </si>
  <si>
    <t>https://podminky.urs.cz/item/CS_URS_2025_02/030001000</t>
  </si>
  <si>
    <t xml:space="preserve">Poznámka k položce:_x000d_
Kompletní zařízení staveniště pro celou stavbu  včetně zajištění potřebných povolení a rozhodnutí.   _x000d_
Položka zahrnuje náklady spojené se staveništními komunikacemi, vstupem a vjezdem na staveniště, nasvětlení výkopů a lávky přes výkopy, staveništní přípojky vody, kanalizace, elektrické energie, zajištění dodávky elektrické energie, rozvody médií po stavbě včetně vyvolaných přeložek sítí a s tím spojených nákladů s odstávkou a zabezpečení stávajících IS proti poškození, kancelářské plochy pro potřeby zhotovitele a zástupce investora, sociální zařízení, zajištění skladovacích ploch a prostor pro potřeby stavby. Komplexní ostrahu a zabezpečení staveniště. Monitoring vlivu stavby na okolní prostředí (hluk, prašnost, doprava).Poplatky a náklady spojené se záborem veřejného prostranství a s tím související dopravní značení a zabezpečení pracoviště.Poplatky a náklady za spotřebované energie, plyn a vodu atd. v době výstavby až do předání díla.Zajištění údržby veřejných komunikací a komunikací pro pěší v průběhu celé stavby, včetně případné zimní údržby.</t>
  </si>
  <si>
    <t>034303000</t>
  </si>
  <si>
    <t>Dopravní značení na staveništi</t>
  </si>
  <si>
    <t>1428135616</t>
  </si>
  <si>
    <t>https://podminky.urs.cz/item/CS_URS_2025_02/034303000</t>
  </si>
  <si>
    <t>Poznámka k položce:_x000d_
DIO</t>
  </si>
  <si>
    <t>VRN4</t>
  </si>
  <si>
    <t>Inženýrská činnost</t>
  </si>
  <si>
    <t>043002000</t>
  </si>
  <si>
    <t>Zkoušky a ostatní měření</t>
  </si>
  <si>
    <t>-718913183</t>
  </si>
  <si>
    <t>https://podminky.urs.cz/item/CS_URS_2025_02/043002000</t>
  </si>
  <si>
    <t>Poznámka k položce:_x000d_
Provedení zkoušky PAU k zatřídění odpadů demolic dle vyhlášky</t>
  </si>
  <si>
    <t>043154000</t>
  </si>
  <si>
    <t>Zkoušky hutnicí</t>
  </si>
  <si>
    <t>909098170</t>
  </si>
  <si>
    <t>https://podminky.urs.cz/item/CS_URS_2025_02/043154000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</si>
  <si>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</si>
  <si>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</si>
  <si>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</si>
  <si>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</si>
  <si>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</si>
  <si>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</si>
  <si>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</si>
  <si>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</si>
  <si>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</si>
  <si>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</si>
  <si>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</si>
  <si>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</t>
  </si>
  <si>
    <t>Stavební objekt pozemní</t>
  </si>
  <si>
    <t>Stavební objekt inženýrský</t>
  </si>
  <si>
    <t>PRO</t>
  </si>
  <si>
    <t>Provozní soubor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</si>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</sst>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5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0" xfId="0" applyFont="1" applyAlignment="1" applyProtection="1">
      <alignment vertical="center" wrapText="1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122151101" TargetMode="External" /><Relationship Id="rId2" Type="http://schemas.openxmlformats.org/officeDocument/2006/relationships/hyperlink" Target="https://podminky.urs.cz/item/CS_URS_2025_02/122251101" TargetMode="External" /><Relationship Id="rId3" Type="http://schemas.openxmlformats.org/officeDocument/2006/relationships/hyperlink" Target="https://podminky.urs.cz/item/CS_URS_2025_02/162751117" TargetMode="External" /><Relationship Id="rId4" Type="http://schemas.openxmlformats.org/officeDocument/2006/relationships/hyperlink" Target="https://podminky.urs.cz/item/CS_URS_2025_02/171201231" TargetMode="External" /><Relationship Id="rId5" Type="http://schemas.openxmlformats.org/officeDocument/2006/relationships/hyperlink" Target="https://podminky.urs.cz/item/CS_URS_2025_02/181111111" TargetMode="External" /><Relationship Id="rId6" Type="http://schemas.openxmlformats.org/officeDocument/2006/relationships/hyperlink" Target="https://podminky.urs.cz/item/CS_URS_2025_02/181351003" TargetMode="External" /><Relationship Id="rId7" Type="http://schemas.openxmlformats.org/officeDocument/2006/relationships/hyperlink" Target="https://podminky.urs.cz/item/CS_URS_2025_02/181411131" TargetMode="External" /><Relationship Id="rId8" Type="http://schemas.openxmlformats.org/officeDocument/2006/relationships/hyperlink" Target="https://podminky.urs.cz/item/CS_URS_2025_02/181951112" TargetMode="External" /><Relationship Id="rId9" Type="http://schemas.openxmlformats.org/officeDocument/2006/relationships/hyperlink" Target="https://podminky.urs.cz/item/CS_URS_2025_02/183402121" TargetMode="External" /><Relationship Id="rId10" Type="http://schemas.openxmlformats.org/officeDocument/2006/relationships/hyperlink" Target="https://podminky.urs.cz/item/CS_URS_2025_02/184813511" TargetMode="External" /><Relationship Id="rId11" Type="http://schemas.openxmlformats.org/officeDocument/2006/relationships/hyperlink" Target="https://podminky.urs.cz/item/CS_URS_2025_02/185804312" TargetMode="External" /><Relationship Id="rId12" Type="http://schemas.openxmlformats.org/officeDocument/2006/relationships/hyperlink" Target="https://podminky.urs.cz/item/CS_URS_2025_02/564861012" TargetMode="External" /><Relationship Id="rId13" Type="http://schemas.openxmlformats.org/officeDocument/2006/relationships/hyperlink" Target="https://podminky.urs.cz/item/CS_URS_2025_02/564930312" TargetMode="External" /><Relationship Id="rId14" Type="http://schemas.openxmlformats.org/officeDocument/2006/relationships/hyperlink" Target="https://podminky.urs.cz/item/CS_URS_2025_02/565135001" TargetMode="External" /><Relationship Id="rId15" Type="http://schemas.openxmlformats.org/officeDocument/2006/relationships/hyperlink" Target="https://podminky.urs.cz/item/CS_URS_2025_02/573211109" TargetMode="External" /><Relationship Id="rId16" Type="http://schemas.openxmlformats.org/officeDocument/2006/relationships/hyperlink" Target="https://podminky.urs.cz/item/CS_URS_2025_02/577144011" TargetMode="External" /><Relationship Id="rId17" Type="http://schemas.openxmlformats.org/officeDocument/2006/relationships/hyperlink" Target="https://podminky.urs.cz/item/CS_URS_2025_02/596212210" TargetMode="External" /><Relationship Id="rId18" Type="http://schemas.openxmlformats.org/officeDocument/2006/relationships/hyperlink" Target="https://podminky.urs.cz/item/CS_URS_2025_02/637121112" TargetMode="External" /><Relationship Id="rId19" Type="http://schemas.openxmlformats.org/officeDocument/2006/relationships/hyperlink" Target="https://podminky.urs.cz/item/CS_URS_2025_02/916131213" TargetMode="External" /><Relationship Id="rId20" Type="http://schemas.openxmlformats.org/officeDocument/2006/relationships/hyperlink" Target="https://podminky.urs.cz/item/CS_URS_2025_02/916231213" TargetMode="External" /><Relationship Id="rId21" Type="http://schemas.openxmlformats.org/officeDocument/2006/relationships/hyperlink" Target="https://podminky.urs.cz/item/CS_URS_2025_02/919726122" TargetMode="External" /><Relationship Id="rId22" Type="http://schemas.openxmlformats.org/officeDocument/2006/relationships/hyperlink" Target="https://podminky.urs.cz/item/CS_URS_2025_02/919732211" TargetMode="External" /><Relationship Id="rId23" Type="http://schemas.openxmlformats.org/officeDocument/2006/relationships/hyperlink" Target="https://podminky.urs.cz/item/CS_URS_2025_02/919735112" TargetMode="External" /><Relationship Id="rId24" Type="http://schemas.openxmlformats.org/officeDocument/2006/relationships/hyperlink" Target="https://podminky.urs.cz/item/CS_URS_2025_02/113106121" TargetMode="External" /><Relationship Id="rId25" Type="http://schemas.openxmlformats.org/officeDocument/2006/relationships/hyperlink" Target="https://podminky.urs.cz/item/CS_URS_2025_02/113107162" TargetMode="External" /><Relationship Id="rId26" Type="http://schemas.openxmlformats.org/officeDocument/2006/relationships/hyperlink" Target="https://podminky.urs.cz/item/CS_URS_2025_02/113107332" TargetMode="External" /><Relationship Id="rId27" Type="http://schemas.openxmlformats.org/officeDocument/2006/relationships/hyperlink" Target="https://podminky.urs.cz/item/CS_URS_2025_02/113107342" TargetMode="External" /><Relationship Id="rId28" Type="http://schemas.openxmlformats.org/officeDocument/2006/relationships/hyperlink" Target="https://podminky.urs.cz/item/CS_URS_2025_02/113202111" TargetMode="External" /><Relationship Id="rId29" Type="http://schemas.openxmlformats.org/officeDocument/2006/relationships/hyperlink" Target="https://podminky.urs.cz/item/CS_URS_2025_02/113204111" TargetMode="External" /><Relationship Id="rId30" Type="http://schemas.openxmlformats.org/officeDocument/2006/relationships/hyperlink" Target="https://podminky.urs.cz/item/CS_URS_2025_02/997221551" TargetMode="External" /><Relationship Id="rId31" Type="http://schemas.openxmlformats.org/officeDocument/2006/relationships/hyperlink" Target="https://podminky.urs.cz/item/CS_URS_2025_02/997221559" TargetMode="External" /><Relationship Id="rId32" Type="http://schemas.openxmlformats.org/officeDocument/2006/relationships/hyperlink" Target="https://podminky.urs.cz/item/CS_URS_2025_02/997221561" TargetMode="External" /><Relationship Id="rId33" Type="http://schemas.openxmlformats.org/officeDocument/2006/relationships/hyperlink" Target="https://podminky.urs.cz/item/CS_URS_2025_02/997221569" TargetMode="External" /><Relationship Id="rId34" Type="http://schemas.openxmlformats.org/officeDocument/2006/relationships/hyperlink" Target="https://podminky.urs.cz/item/CS_URS_2025_02/997221861" TargetMode="External" /><Relationship Id="rId35" Type="http://schemas.openxmlformats.org/officeDocument/2006/relationships/hyperlink" Target="https://podminky.urs.cz/item/CS_URS_2025_02/997221873" TargetMode="External" /><Relationship Id="rId36" Type="http://schemas.openxmlformats.org/officeDocument/2006/relationships/hyperlink" Target="https://podminky.urs.cz/item/CS_URS_2025_02/997221875" TargetMode="External" /><Relationship Id="rId37" Type="http://schemas.openxmlformats.org/officeDocument/2006/relationships/hyperlink" Target="https://podminky.urs.cz/item/CS_URS_2025_02/998223011" TargetMode="External" /><Relationship Id="rId38" Type="http://schemas.openxmlformats.org/officeDocument/2006/relationships/hyperlink" Target="https://podminky.urs.cz/item/CS_URS_2025_02/460161142" TargetMode="External" /><Relationship Id="rId39" Type="http://schemas.openxmlformats.org/officeDocument/2006/relationships/hyperlink" Target="https://podminky.urs.cz/item/CS_URS_2025_02/460341113" TargetMode="External" /><Relationship Id="rId40" Type="http://schemas.openxmlformats.org/officeDocument/2006/relationships/hyperlink" Target="https://podminky.urs.cz/item/CS_URS_2025_02/460341121" TargetMode="External" /><Relationship Id="rId41" Type="http://schemas.openxmlformats.org/officeDocument/2006/relationships/hyperlink" Target="https://podminky.urs.cz/item/CS_URS_2025_02/460361121" TargetMode="External" /><Relationship Id="rId42" Type="http://schemas.openxmlformats.org/officeDocument/2006/relationships/hyperlink" Target="https://podminky.urs.cz/item/CS_URS_2025_02/460431152" TargetMode="External" /><Relationship Id="rId43" Type="http://schemas.openxmlformats.org/officeDocument/2006/relationships/hyperlink" Target="https://podminky.urs.cz/item/CS_URS_2025_02/460661112" TargetMode="External" /><Relationship Id="rId44" Type="http://schemas.openxmlformats.org/officeDocument/2006/relationships/hyperlink" Target="https://podminky.urs.cz/item/CS_URS_2025_02/460671113" TargetMode="External" /><Relationship Id="rId45" Type="http://schemas.openxmlformats.org/officeDocument/2006/relationships/hyperlink" Target="https://podminky.urs.cz/item/CS_URS_2025_02/460791114" TargetMode="External" /><Relationship Id="rId46" Type="http://schemas.openxmlformats.org/officeDocument/2006/relationships/hyperlink" Target="https://podminky.urs.cz/item/CS_URS_2025_02/469981111" TargetMode="External" /><Relationship Id="rId47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012164000" TargetMode="External" /><Relationship Id="rId2" Type="http://schemas.openxmlformats.org/officeDocument/2006/relationships/hyperlink" Target="https://podminky.urs.cz/item/CS_URS_2025_02/012303000" TargetMode="External" /><Relationship Id="rId3" Type="http://schemas.openxmlformats.org/officeDocument/2006/relationships/hyperlink" Target="https://podminky.urs.cz/item/CS_URS_2025_02/012403000" TargetMode="External" /><Relationship Id="rId4" Type="http://schemas.openxmlformats.org/officeDocument/2006/relationships/hyperlink" Target="https://podminky.urs.cz/item/CS_URS_2025_02/012414000" TargetMode="External" /><Relationship Id="rId5" Type="http://schemas.openxmlformats.org/officeDocument/2006/relationships/hyperlink" Target="https://podminky.urs.cz/item/CS_URS_2025_02/013254000" TargetMode="External" /><Relationship Id="rId6" Type="http://schemas.openxmlformats.org/officeDocument/2006/relationships/hyperlink" Target="https://podminky.urs.cz/item/CS_URS_2025_02/030001000" TargetMode="External" /><Relationship Id="rId7" Type="http://schemas.openxmlformats.org/officeDocument/2006/relationships/hyperlink" Target="https://podminky.urs.cz/item/CS_URS_2025_02/034303000" TargetMode="External" /><Relationship Id="rId8" Type="http://schemas.openxmlformats.org/officeDocument/2006/relationships/hyperlink" Target="https://podminky.urs.cz/item/CS_URS_2025_02/043002000" TargetMode="External" /><Relationship Id="rId9" Type="http://schemas.openxmlformats.org/officeDocument/2006/relationships/hyperlink" Target="https://podminky.urs.cz/item/CS_URS_2025_02/043154000" TargetMode="External" /><Relationship Id="rId10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21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22</v>
      </c>
      <c r="E8" s="23"/>
      <c r="F8" s="23"/>
      <c r="G8" s="23"/>
      <c r="H8" s="23"/>
      <c r="I8" s="23"/>
      <c r="J8" s="23"/>
      <c r="K8" s="28" t="s">
        <v>23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24</v>
      </c>
      <c r="AL8" s="23"/>
      <c r="AM8" s="23"/>
      <c r="AN8" s="34" t="s">
        <v>25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26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27</v>
      </c>
      <c r="AL10" s="23"/>
      <c r="AM10" s="23"/>
      <c r="AN10" s="28" t="s">
        <v>28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29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30</v>
      </c>
      <c r="AL11" s="23"/>
      <c r="AM11" s="23"/>
      <c r="AN11" s="28" t="s">
        <v>28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31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27</v>
      </c>
      <c r="AL13" s="23"/>
      <c r="AM13" s="23"/>
      <c r="AN13" s="35" t="s">
        <v>32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32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30</v>
      </c>
      <c r="AL14" s="23"/>
      <c r="AM14" s="23"/>
      <c r="AN14" s="35" t="s">
        <v>32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33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27</v>
      </c>
      <c r="AL16" s="23"/>
      <c r="AM16" s="23"/>
      <c r="AN16" s="28" t="s">
        <v>28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30</v>
      </c>
      <c r="AL17" s="23"/>
      <c r="AM17" s="23"/>
      <c r="AN17" s="28" t="s">
        <v>28</v>
      </c>
      <c r="AO17" s="23"/>
      <c r="AP17" s="23"/>
      <c r="AQ17" s="23"/>
      <c r="AR17" s="21"/>
      <c r="BE17" s="32"/>
      <c r="BS17" s="18" t="s">
        <v>35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36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27</v>
      </c>
      <c r="AL19" s="23"/>
      <c r="AM19" s="23"/>
      <c r="AN19" s="28" t="s">
        <v>28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29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30</v>
      </c>
      <c r="AL20" s="23"/>
      <c r="AM20" s="23"/>
      <c r="AN20" s="28" t="s">
        <v>28</v>
      </c>
      <c r="AO20" s="23"/>
      <c r="AP20" s="23"/>
      <c r="AQ20" s="23"/>
      <c r="AR20" s="21"/>
      <c r="BE20" s="32"/>
      <c r="BS20" s="18" t="s">
        <v>35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37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31.25" customHeight="1">
      <c r="B23" s="22"/>
      <c r="C23" s="23"/>
      <c r="D23" s="23"/>
      <c r="E23" s="37" t="s">
        <v>38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39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40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41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42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43</v>
      </c>
      <c r="E29" s="48"/>
      <c r="F29" s="33" t="s">
        <v>44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45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46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47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48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49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50</v>
      </c>
      <c r="U35" s="55"/>
      <c r="V35" s="55"/>
      <c r="W35" s="55"/>
      <c r="X35" s="57" t="s">
        <v>51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52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048-0-25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Oprava chodníku v ulici Švabinského - A. Sovy, Bílina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22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Bílina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24</v>
      </c>
      <c r="AJ47" s="41"/>
      <c r="AK47" s="41"/>
      <c r="AL47" s="41"/>
      <c r="AM47" s="73" t="str">
        <f>IF(AN8= "","",AN8)</f>
        <v>7. 8. 2025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26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 xml:space="preserve"> 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33</v>
      </c>
      <c r="AJ49" s="41"/>
      <c r="AK49" s="41"/>
      <c r="AL49" s="41"/>
      <c r="AM49" s="74" t="str">
        <f>IF(E17="","",E17)</f>
        <v>Pavepro s.r.o.</v>
      </c>
      <c r="AN49" s="65"/>
      <c r="AO49" s="65"/>
      <c r="AP49" s="65"/>
      <c r="AQ49" s="41"/>
      <c r="AR49" s="45"/>
      <c r="AS49" s="75" t="s">
        <v>53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31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36</v>
      </c>
      <c r="AJ50" s="41"/>
      <c r="AK50" s="41"/>
      <c r="AL50" s="41"/>
      <c r="AM50" s="74" t="str">
        <f>IF(E20="","",E20)</f>
        <v xml:space="preserve"> 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54</v>
      </c>
      <c r="D52" s="88"/>
      <c r="E52" s="88"/>
      <c r="F52" s="88"/>
      <c r="G52" s="88"/>
      <c r="H52" s="89"/>
      <c r="I52" s="90" t="s">
        <v>55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56</v>
      </c>
      <c r="AH52" s="88"/>
      <c r="AI52" s="88"/>
      <c r="AJ52" s="88"/>
      <c r="AK52" s="88"/>
      <c r="AL52" s="88"/>
      <c r="AM52" s="88"/>
      <c r="AN52" s="90" t="s">
        <v>57</v>
      </c>
      <c r="AO52" s="88"/>
      <c r="AP52" s="88"/>
      <c r="AQ52" s="92" t="s">
        <v>58</v>
      </c>
      <c r="AR52" s="45"/>
      <c r="AS52" s="93" t="s">
        <v>59</v>
      </c>
      <c r="AT52" s="94" t="s">
        <v>60</v>
      </c>
      <c r="AU52" s="94" t="s">
        <v>61</v>
      </c>
      <c r="AV52" s="94" t="s">
        <v>62</v>
      </c>
      <c r="AW52" s="94" t="s">
        <v>63</v>
      </c>
      <c r="AX52" s="94" t="s">
        <v>64</v>
      </c>
      <c r="AY52" s="94" t="s">
        <v>65</v>
      </c>
      <c r="AZ52" s="94" t="s">
        <v>66</v>
      </c>
      <c r="BA52" s="94" t="s">
        <v>67</v>
      </c>
      <c r="BB52" s="94" t="s">
        <v>68</v>
      </c>
      <c r="BC52" s="94" t="s">
        <v>69</v>
      </c>
      <c r="BD52" s="95" t="s">
        <v>70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71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ROUND(SUM(AG55:AG56),2)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28</v>
      </c>
      <c r="AR54" s="105"/>
      <c r="AS54" s="106">
        <f>ROUND(SUM(AS55:AS56),2)</f>
        <v>0</v>
      </c>
      <c r="AT54" s="107">
        <f>ROUND(SUM(AV54:AW54),2)</f>
        <v>0</v>
      </c>
      <c r="AU54" s="108">
        <f>ROUND(SUM(AU55:AU56),5)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ROUND(SUM(AZ55:AZ56),2)</f>
        <v>0</v>
      </c>
      <c r="BA54" s="107">
        <f>ROUND(SUM(BA55:BA56),2)</f>
        <v>0</v>
      </c>
      <c r="BB54" s="107">
        <f>ROUND(SUM(BB55:BB56),2)</f>
        <v>0</v>
      </c>
      <c r="BC54" s="107">
        <f>ROUND(SUM(BC55:BC56),2)</f>
        <v>0</v>
      </c>
      <c r="BD54" s="109">
        <f>ROUND(SUM(BD55:BD56),2)</f>
        <v>0</v>
      </c>
      <c r="BE54" s="6"/>
      <c r="BS54" s="110" t="s">
        <v>72</v>
      </c>
      <c r="BT54" s="110" t="s">
        <v>73</v>
      </c>
      <c r="BU54" s="111" t="s">
        <v>74</v>
      </c>
      <c r="BV54" s="110" t="s">
        <v>75</v>
      </c>
      <c r="BW54" s="110" t="s">
        <v>5</v>
      </c>
      <c r="BX54" s="110" t="s">
        <v>76</v>
      </c>
      <c r="CL54" s="110" t="s">
        <v>19</v>
      </c>
    </row>
    <row r="55" s="7" customFormat="1" ht="16.5" customHeight="1">
      <c r="A55" s="112" t="s">
        <v>77</v>
      </c>
      <c r="B55" s="113"/>
      <c r="C55" s="114"/>
      <c r="D55" s="115" t="s">
        <v>78</v>
      </c>
      <c r="E55" s="115"/>
      <c r="F55" s="115"/>
      <c r="G55" s="115"/>
      <c r="H55" s="115"/>
      <c r="I55" s="116"/>
      <c r="J55" s="115" t="s">
        <v>79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'SO 101 - Chodníky'!J30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80</v>
      </c>
      <c r="AR55" s="119"/>
      <c r="AS55" s="120">
        <v>0</v>
      </c>
      <c r="AT55" s="121">
        <f>ROUND(SUM(AV55:AW55),2)</f>
        <v>0</v>
      </c>
      <c r="AU55" s="122">
        <f>'SO 101 - Chodníky'!P89</f>
        <v>0</v>
      </c>
      <c r="AV55" s="121">
        <f>'SO 101 - Chodníky'!J33</f>
        <v>0</v>
      </c>
      <c r="AW55" s="121">
        <f>'SO 101 - Chodníky'!J34</f>
        <v>0</v>
      </c>
      <c r="AX55" s="121">
        <f>'SO 101 - Chodníky'!J35</f>
        <v>0</v>
      </c>
      <c r="AY55" s="121">
        <f>'SO 101 - Chodníky'!J36</f>
        <v>0</v>
      </c>
      <c r="AZ55" s="121">
        <f>'SO 101 - Chodníky'!F33</f>
        <v>0</v>
      </c>
      <c r="BA55" s="121">
        <f>'SO 101 - Chodníky'!F34</f>
        <v>0</v>
      </c>
      <c r="BB55" s="121">
        <f>'SO 101 - Chodníky'!F35</f>
        <v>0</v>
      </c>
      <c r="BC55" s="121">
        <f>'SO 101 - Chodníky'!F36</f>
        <v>0</v>
      </c>
      <c r="BD55" s="123">
        <f>'SO 101 - Chodníky'!F37</f>
        <v>0</v>
      </c>
      <c r="BE55" s="7"/>
      <c r="BT55" s="124" t="s">
        <v>81</v>
      </c>
      <c r="BV55" s="124" t="s">
        <v>75</v>
      </c>
      <c r="BW55" s="124" t="s">
        <v>82</v>
      </c>
      <c r="BX55" s="124" t="s">
        <v>5</v>
      </c>
      <c r="CL55" s="124" t="s">
        <v>19</v>
      </c>
      <c r="CM55" s="124" t="s">
        <v>83</v>
      </c>
    </row>
    <row r="56" s="7" customFormat="1" ht="16.5" customHeight="1">
      <c r="A56" s="112" t="s">
        <v>77</v>
      </c>
      <c r="B56" s="113"/>
      <c r="C56" s="114"/>
      <c r="D56" s="115" t="s">
        <v>84</v>
      </c>
      <c r="E56" s="115"/>
      <c r="F56" s="115"/>
      <c r="G56" s="115"/>
      <c r="H56" s="115"/>
      <c r="I56" s="116"/>
      <c r="J56" s="115" t="s">
        <v>85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'VRN - Vedlejší rozpočtové...'!J30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86</v>
      </c>
      <c r="AR56" s="119"/>
      <c r="AS56" s="125">
        <v>0</v>
      </c>
      <c r="AT56" s="126">
        <f>ROUND(SUM(AV56:AW56),2)</f>
        <v>0</v>
      </c>
      <c r="AU56" s="127">
        <f>'VRN - Vedlejší rozpočtové...'!P83</f>
        <v>0</v>
      </c>
      <c r="AV56" s="126">
        <f>'VRN - Vedlejší rozpočtové...'!J33</f>
        <v>0</v>
      </c>
      <c r="AW56" s="126">
        <f>'VRN - Vedlejší rozpočtové...'!J34</f>
        <v>0</v>
      </c>
      <c r="AX56" s="126">
        <f>'VRN - Vedlejší rozpočtové...'!J35</f>
        <v>0</v>
      </c>
      <c r="AY56" s="126">
        <f>'VRN - Vedlejší rozpočtové...'!J36</f>
        <v>0</v>
      </c>
      <c r="AZ56" s="126">
        <f>'VRN - Vedlejší rozpočtové...'!F33</f>
        <v>0</v>
      </c>
      <c r="BA56" s="126">
        <f>'VRN - Vedlejší rozpočtové...'!F34</f>
        <v>0</v>
      </c>
      <c r="BB56" s="126">
        <f>'VRN - Vedlejší rozpočtové...'!F35</f>
        <v>0</v>
      </c>
      <c r="BC56" s="126">
        <f>'VRN - Vedlejší rozpočtové...'!F36</f>
        <v>0</v>
      </c>
      <c r="BD56" s="128">
        <f>'VRN - Vedlejší rozpočtové...'!F37</f>
        <v>0</v>
      </c>
      <c r="BE56" s="7"/>
      <c r="BT56" s="124" t="s">
        <v>81</v>
      </c>
      <c r="BV56" s="124" t="s">
        <v>75</v>
      </c>
      <c r="BW56" s="124" t="s">
        <v>87</v>
      </c>
      <c r="BX56" s="124" t="s">
        <v>5</v>
      </c>
      <c r="CL56" s="124" t="s">
        <v>19</v>
      </c>
      <c r="CM56" s="124" t="s">
        <v>83</v>
      </c>
    </row>
    <row r="57" s="2" customFormat="1" ht="30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  <row r="58" s="2" customFormat="1" ht="6.96" customHeight="1">
      <c r="A58" s="39"/>
      <c r="B58" s="60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45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</row>
  </sheetData>
  <sheetProtection sheet="1" formatColumns="0" formatRows="0" objects="1" scenarios="1" spinCount="100000" saltValue="Brc8xROpfoQi4+C/eo4LxThKccGn13TiJVxgje+67+AnDmuS2l5GBeqIHmULQ+RrPLetrTdS9wWMFw8FR2Jz/A==" hashValue="ByFF3nZSZ6jV0EKaE9AWK8YPztp3idzLVWKIVcpvv4JcDSMHUah0NKd3Ue4hJCyWsx5bqcLs5qrsje+7t33s/w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SO 101 - Chodníky'!C2" display="/"/>
    <hyperlink ref="A56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82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83</v>
      </c>
    </row>
    <row r="4" s="1" customFormat="1" ht="24.96" customHeight="1">
      <c r="B4" s="21"/>
      <c r="D4" s="131" t="s">
        <v>88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Oprava chodníku v ulici Švabinského - A. Sovy, Bílina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89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90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21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22</v>
      </c>
      <c r="E12" s="39"/>
      <c r="F12" s="137" t="s">
        <v>23</v>
      </c>
      <c r="G12" s="39"/>
      <c r="H12" s="39"/>
      <c r="I12" s="133" t="s">
        <v>24</v>
      </c>
      <c r="J12" s="138" t="str">
        <f>'Rekapitulace stavby'!AN8</f>
        <v>7. 8. 2025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26</v>
      </c>
      <c r="E14" s="39"/>
      <c r="F14" s="39"/>
      <c r="G14" s="39"/>
      <c r="H14" s="39"/>
      <c r="I14" s="133" t="s">
        <v>27</v>
      </c>
      <c r="J14" s="137" t="str">
        <f>IF('Rekapitulace stavby'!AN10="","",'Rekapitulace stavby'!AN10)</f>
        <v/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 xml:space="preserve"> </v>
      </c>
      <c r="F15" s="39"/>
      <c r="G15" s="39"/>
      <c r="H15" s="39"/>
      <c r="I15" s="133" t="s">
        <v>30</v>
      </c>
      <c r="J15" s="137" t="str">
        <f>IF('Rekapitulace stavby'!AN11="","",'Rekapitulace stavby'!AN11)</f>
        <v/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27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30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27</v>
      </c>
      <c r="J20" s="137" t="s">
        <v>28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34</v>
      </c>
      <c r="F21" s="39"/>
      <c r="G21" s="39"/>
      <c r="H21" s="39"/>
      <c r="I21" s="133" t="s">
        <v>30</v>
      </c>
      <c r="J21" s="137" t="s">
        <v>28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36</v>
      </c>
      <c r="E23" s="39"/>
      <c r="F23" s="39"/>
      <c r="G23" s="39"/>
      <c r="H23" s="39"/>
      <c r="I23" s="133" t="s">
        <v>27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30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37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28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39</v>
      </c>
      <c r="E30" s="39"/>
      <c r="F30" s="39"/>
      <c r="G30" s="39"/>
      <c r="H30" s="39"/>
      <c r="I30" s="39"/>
      <c r="J30" s="145">
        <f>ROUND(J89,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41</v>
      </c>
      <c r="G32" s="39"/>
      <c r="H32" s="39"/>
      <c r="I32" s="146" t="s">
        <v>40</v>
      </c>
      <c r="J32" s="146" t="s">
        <v>42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43</v>
      </c>
      <c r="E33" s="133" t="s">
        <v>44</v>
      </c>
      <c r="F33" s="148">
        <f>ROUND((SUM(BE89:BE357)),  2)</f>
        <v>0</v>
      </c>
      <c r="G33" s="39"/>
      <c r="H33" s="39"/>
      <c r="I33" s="149">
        <v>0.20999999999999999</v>
      </c>
      <c r="J33" s="148">
        <f>ROUND(((SUM(BE89:BE357))*I33),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45</v>
      </c>
      <c r="F34" s="148">
        <f>ROUND((SUM(BF89:BF357)),  2)</f>
        <v>0</v>
      </c>
      <c r="G34" s="39"/>
      <c r="H34" s="39"/>
      <c r="I34" s="149">
        <v>0.12</v>
      </c>
      <c r="J34" s="148">
        <f>ROUND(((SUM(BF89:BF357))*I34),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46</v>
      </c>
      <c r="F35" s="148">
        <f>ROUND((SUM(BG89:BG357)),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47</v>
      </c>
      <c r="F36" s="148">
        <f>ROUND((SUM(BH89:BH357)),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48</v>
      </c>
      <c r="F37" s="148">
        <f>ROUND((SUM(BI89:BI357)),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49</v>
      </c>
      <c r="E39" s="152"/>
      <c r="F39" s="152"/>
      <c r="G39" s="153" t="s">
        <v>50</v>
      </c>
      <c r="H39" s="154" t="s">
        <v>51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91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Oprava chodníku v ulici Švabinského - A. Sovy, Bílina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89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 101 - Chodníky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22</v>
      </c>
      <c r="D52" s="41"/>
      <c r="E52" s="41"/>
      <c r="F52" s="28" t="str">
        <f>F12</f>
        <v>Bílina</v>
      </c>
      <c r="G52" s="41"/>
      <c r="H52" s="41"/>
      <c r="I52" s="33" t="s">
        <v>24</v>
      </c>
      <c r="J52" s="73" t="str">
        <f>IF(J12="","",J12)</f>
        <v>7. 8. 2025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26</v>
      </c>
      <c r="D54" s="41"/>
      <c r="E54" s="41"/>
      <c r="F54" s="28" t="str">
        <f>E15</f>
        <v xml:space="preserve"> </v>
      </c>
      <c r="G54" s="41"/>
      <c r="H54" s="41"/>
      <c r="I54" s="33" t="s">
        <v>33</v>
      </c>
      <c r="J54" s="37" t="str">
        <f>E21</f>
        <v>Pavepro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92</v>
      </c>
      <c r="D57" s="163"/>
      <c r="E57" s="163"/>
      <c r="F57" s="163"/>
      <c r="G57" s="163"/>
      <c r="H57" s="163"/>
      <c r="I57" s="163"/>
      <c r="J57" s="164" t="s">
        <v>93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71</v>
      </c>
      <c r="D59" s="41"/>
      <c r="E59" s="41"/>
      <c r="F59" s="41"/>
      <c r="G59" s="41"/>
      <c r="H59" s="41"/>
      <c r="I59" s="41"/>
      <c r="J59" s="103">
        <f>J89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94</v>
      </c>
    </row>
    <row r="60" s="9" customFormat="1" ht="24.96" customHeight="1">
      <c r="A60" s="9"/>
      <c r="B60" s="166"/>
      <c r="C60" s="167"/>
      <c r="D60" s="168" t="s">
        <v>95</v>
      </c>
      <c r="E60" s="169"/>
      <c r="F60" s="169"/>
      <c r="G60" s="169"/>
      <c r="H60" s="169"/>
      <c r="I60" s="169"/>
      <c r="J60" s="170">
        <f>J90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96</v>
      </c>
      <c r="E61" s="175"/>
      <c r="F61" s="175"/>
      <c r="G61" s="175"/>
      <c r="H61" s="175"/>
      <c r="I61" s="175"/>
      <c r="J61" s="176">
        <f>J91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97</v>
      </c>
      <c r="E62" s="175"/>
      <c r="F62" s="175"/>
      <c r="G62" s="175"/>
      <c r="H62" s="175"/>
      <c r="I62" s="175"/>
      <c r="J62" s="176">
        <f>J156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98</v>
      </c>
      <c r="E63" s="175"/>
      <c r="F63" s="175"/>
      <c r="G63" s="175"/>
      <c r="H63" s="175"/>
      <c r="I63" s="175"/>
      <c r="J63" s="176">
        <f>J195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99</v>
      </c>
      <c r="E64" s="175"/>
      <c r="F64" s="175"/>
      <c r="G64" s="175"/>
      <c r="H64" s="175"/>
      <c r="I64" s="175"/>
      <c r="J64" s="176">
        <f>J200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4.88" customHeight="1">
      <c r="A65" s="10"/>
      <c r="B65" s="172"/>
      <c r="C65" s="173"/>
      <c r="D65" s="174" t="s">
        <v>100</v>
      </c>
      <c r="E65" s="175"/>
      <c r="F65" s="175"/>
      <c r="G65" s="175"/>
      <c r="H65" s="175"/>
      <c r="I65" s="175"/>
      <c r="J65" s="176">
        <f>J239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2"/>
      <c r="C66" s="173"/>
      <c r="D66" s="174" t="s">
        <v>101</v>
      </c>
      <c r="E66" s="175"/>
      <c r="F66" s="175"/>
      <c r="G66" s="175"/>
      <c r="H66" s="175"/>
      <c r="I66" s="175"/>
      <c r="J66" s="176">
        <f>J264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2"/>
      <c r="C67" s="173"/>
      <c r="D67" s="174" t="s">
        <v>102</v>
      </c>
      <c r="E67" s="175"/>
      <c r="F67" s="175"/>
      <c r="G67" s="175"/>
      <c r="H67" s="175"/>
      <c r="I67" s="175"/>
      <c r="J67" s="176">
        <f>J304</f>
        <v>0</v>
      </c>
      <c r="K67" s="173"/>
      <c r="L67" s="17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66"/>
      <c r="C68" s="167"/>
      <c r="D68" s="168" t="s">
        <v>103</v>
      </c>
      <c r="E68" s="169"/>
      <c r="F68" s="169"/>
      <c r="G68" s="169"/>
      <c r="H68" s="169"/>
      <c r="I68" s="169"/>
      <c r="J68" s="170">
        <f>J308</f>
        <v>0</v>
      </c>
      <c r="K68" s="167"/>
      <c r="L68" s="171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72"/>
      <c r="C69" s="173"/>
      <c r="D69" s="174" t="s">
        <v>104</v>
      </c>
      <c r="E69" s="175"/>
      <c r="F69" s="175"/>
      <c r="G69" s="175"/>
      <c r="H69" s="175"/>
      <c r="I69" s="175"/>
      <c r="J69" s="176">
        <f>J309</f>
        <v>0</v>
      </c>
      <c r="K69" s="173"/>
      <c r="L69" s="177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39"/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6.96" customHeight="1">
      <c r="A71" s="39"/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5" s="2" customFormat="1" ht="6.96" customHeight="1">
      <c r="A75" s="39"/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24.96" customHeight="1">
      <c r="A76" s="39"/>
      <c r="B76" s="40"/>
      <c r="C76" s="24" t="s">
        <v>105</v>
      </c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16</v>
      </c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6.5" customHeight="1">
      <c r="A79" s="39"/>
      <c r="B79" s="40"/>
      <c r="C79" s="41"/>
      <c r="D79" s="41"/>
      <c r="E79" s="161" t="str">
        <f>E7</f>
        <v>Oprava chodníku v ulici Švabinského - A. Sovy, Bílina</v>
      </c>
      <c r="F79" s="33"/>
      <c r="G79" s="33"/>
      <c r="H79" s="33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89</v>
      </c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6.5" customHeight="1">
      <c r="A81" s="39"/>
      <c r="B81" s="40"/>
      <c r="C81" s="41"/>
      <c r="D81" s="41"/>
      <c r="E81" s="70" t="str">
        <f>E9</f>
        <v>SO 101 - Chodníky</v>
      </c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6.96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2" customHeight="1">
      <c r="A83" s="39"/>
      <c r="B83" s="40"/>
      <c r="C83" s="33" t="s">
        <v>22</v>
      </c>
      <c r="D83" s="41"/>
      <c r="E83" s="41"/>
      <c r="F83" s="28" t="str">
        <f>F12</f>
        <v>Bílina</v>
      </c>
      <c r="G83" s="41"/>
      <c r="H83" s="41"/>
      <c r="I83" s="33" t="s">
        <v>24</v>
      </c>
      <c r="J83" s="73" t="str">
        <f>IF(J12="","",J12)</f>
        <v>7. 8. 2025</v>
      </c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6.96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5.15" customHeight="1">
      <c r="A85" s="39"/>
      <c r="B85" s="40"/>
      <c r="C85" s="33" t="s">
        <v>26</v>
      </c>
      <c r="D85" s="41"/>
      <c r="E85" s="41"/>
      <c r="F85" s="28" t="str">
        <f>E15</f>
        <v xml:space="preserve"> </v>
      </c>
      <c r="G85" s="41"/>
      <c r="H85" s="41"/>
      <c r="I85" s="33" t="s">
        <v>33</v>
      </c>
      <c r="J85" s="37" t="str">
        <f>E21</f>
        <v>Pavepro s.r.o.</v>
      </c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5.15" customHeight="1">
      <c r="A86" s="39"/>
      <c r="B86" s="40"/>
      <c r="C86" s="33" t="s">
        <v>31</v>
      </c>
      <c r="D86" s="41"/>
      <c r="E86" s="41"/>
      <c r="F86" s="28" t="str">
        <f>IF(E18="","",E18)</f>
        <v>Vyplň údaj</v>
      </c>
      <c r="G86" s="41"/>
      <c r="H86" s="41"/>
      <c r="I86" s="33" t="s">
        <v>36</v>
      </c>
      <c r="J86" s="37" t="str">
        <f>E24</f>
        <v xml:space="preserve"> </v>
      </c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0.32" customHeight="1">
      <c r="A87" s="39"/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13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11" customFormat="1" ht="29.28" customHeight="1">
      <c r="A88" s="178"/>
      <c r="B88" s="179"/>
      <c r="C88" s="180" t="s">
        <v>106</v>
      </c>
      <c r="D88" s="181" t="s">
        <v>58</v>
      </c>
      <c r="E88" s="181" t="s">
        <v>54</v>
      </c>
      <c r="F88" s="181" t="s">
        <v>55</v>
      </c>
      <c r="G88" s="181" t="s">
        <v>107</v>
      </c>
      <c r="H88" s="181" t="s">
        <v>108</v>
      </c>
      <c r="I88" s="181" t="s">
        <v>109</v>
      </c>
      <c r="J88" s="181" t="s">
        <v>93</v>
      </c>
      <c r="K88" s="182" t="s">
        <v>110</v>
      </c>
      <c r="L88" s="183"/>
      <c r="M88" s="93" t="s">
        <v>28</v>
      </c>
      <c r="N88" s="94" t="s">
        <v>43</v>
      </c>
      <c r="O88" s="94" t="s">
        <v>111</v>
      </c>
      <c r="P88" s="94" t="s">
        <v>112</v>
      </c>
      <c r="Q88" s="94" t="s">
        <v>113</v>
      </c>
      <c r="R88" s="94" t="s">
        <v>114</v>
      </c>
      <c r="S88" s="94" t="s">
        <v>115</v>
      </c>
      <c r="T88" s="95" t="s">
        <v>116</v>
      </c>
      <c r="U88" s="178"/>
      <c r="V88" s="178"/>
      <c r="W88" s="178"/>
      <c r="X88" s="178"/>
      <c r="Y88" s="178"/>
      <c r="Z88" s="178"/>
      <c r="AA88" s="178"/>
      <c r="AB88" s="178"/>
      <c r="AC88" s="178"/>
      <c r="AD88" s="178"/>
      <c r="AE88" s="178"/>
    </row>
    <row r="89" s="2" customFormat="1" ht="22.8" customHeight="1">
      <c r="A89" s="39"/>
      <c r="B89" s="40"/>
      <c r="C89" s="100" t="s">
        <v>117</v>
      </c>
      <c r="D89" s="41"/>
      <c r="E89" s="41"/>
      <c r="F89" s="41"/>
      <c r="G89" s="41"/>
      <c r="H89" s="41"/>
      <c r="I89" s="41"/>
      <c r="J89" s="184">
        <f>BK89</f>
        <v>0</v>
      </c>
      <c r="K89" s="41"/>
      <c r="L89" s="45"/>
      <c r="M89" s="96"/>
      <c r="N89" s="185"/>
      <c r="O89" s="97"/>
      <c r="P89" s="186">
        <f>P90+P308</f>
        <v>0</v>
      </c>
      <c r="Q89" s="97"/>
      <c r="R89" s="186">
        <f>R90+R308</f>
        <v>137.79296199999999</v>
      </c>
      <c r="S89" s="97"/>
      <c r="T89" s="187">
        <f>T90+T308</f>
        <v>78.754499999999993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18" t="s">
        <v>72</v>
      </c>
      <c r="AU89" s="18" t="s">
        <v>94</v>
      </c>
      <c r="BK89" s="188">
        <f>BK90+BK308</f>
        <v>0</v>
      </c>
    </row>
    <row r="90" s="12" customFormat="1" ht="25.92" customHeight="1">
      <c r="A90" s="12"/>
      <c r="B90" s="189"/>
      <c r="C90" s="190"/>
      <c r="D90" s="191" t="s">
        <v>72</v>
      </c>
      <c r="E90" s="192" t="s">
        <v>118</v>
      </c>
      <c r="F90" s="192" t="s">
        <v>119</v>
      </c>
      <c r="G90" s="190"/>
      <c r="H90" s="190"/>
      <c r="I90" s="193"/>
      <c r="J90" s="194">
        <f>BK90</f>
        <v>0</v>
      </c>
      <c r="K90" s="190"/>
      <c r="L90" s="195"/>
      <c r="M90" s="196"/>
      <c r="N90" s="197"/>
      <c r="O90" s="197"/>
      <c r="P90" s="198">
        <f>P91+P156+P195+P200+P264+P304</f>
        <v>0</v>
      </c>
      <c r="Q90" s="197"/>
      <c r="R90" s="198">
        <f>R91+R156+R195+R200+R264+R304</f>
        <v>137.77478199999999</v>
      </c>
      <c r="S90" s="197"/>
      <c r="T90" s="199">
        <f>T91+T156+T195+T200+T264+T304</f>
        <v>78.754499999999993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0" t="s">
        <v>81</v>
      </c>
      <c r="AT90" s="201" t="s">
        <v>72</v>
      </c>
      <c r="AU90" s="201" t="s">
        <v>73</v>
      </c>
      <c r="AY90" s="200" t="s">
        <v>120</v>
      </c>
      <c r="BK90" s="202">
        <f>BK91+BK156+BK195+BK200+BK264+BK304</f>
        <v>0</v>
      </c>
    </row>
    <row r="91" s="12" customFormat="1" ht="22.8" customHeight="1">
      <c r="A91" s="12"/>
      <c r="B91" s="189"/>
      <c r="C91" s="190"/>
      <c r="D91" s="191" t="s">
        <v>72</v>
      </c>
      <c r="E91" s="203" t="s">
        <v>81</v>
      </c>
      <c r="F91" s="203" t="s">
        <v>121</v>
      </c>
      <c r="G91" s="190"/>
      <c r="H91" s="190"/>
      <c r="I91" s="193"/>
      <c r="J91" s="204">
        <f>BK91</f>
        <v>0</v>
      </c>
      <c r="K91" s="190"/>
      <c r="L91" s="195"/>
      <c r="M91" s="196"/>
      <c r="N91" s="197"/>
      <c r="O91" s="197"/>
      <c r="P91" s="198">
        <f>SUM(P92:P155)</f>
        <v>0</v>
      </c>
      <c r="Q91" s="197"/>
      <c r="R91" s="198">
        <f>SUM(R92:R155)</f>
        <v>12.124347</v>
      </c>
      <c r="S91" s="197"/>
      <c r="T91" s="199">
        <f>SUM(T92:T155)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0" t="s">
        <v>81</v>
      </c>
      <c r="AT91" s="201" t="s">
        <v>72</v>
      </c>
      <c r="AU91" s="201" t="s">
        <v>81</v>
      </c>
      <c r="AY91" s="200" t="s">
        <v>120</v>
      </c>
      <c r="BK91" s="202">
        <f>SUM(BK92:BK155)</f>
        <v>0</v>
      </c>
    </row>
    <row r="92" s="2" customFormat="1" ht="33" customHeight="1">
      <c r="A92" s="39"/>
      <c r="B92" s="40"/>
      <c r="C92" s="205" t="s">
        <v>81</v>
      </c>
      <c r="D92" s="205" t="s">
        <v>122</v>
      </c>
      <c r="E92" s="206" t="s">
        <v>123</v>
      </c>
      <c r="F92" s="207" t="s">
        <v>124</v>
      </c>
      <c r="G92" s="208" t="s">
        <v>125</v>
      </c>
      <c r="H92" s="209">
        <v>9.9900000000000002</v>
      </c>
      <c r="I92" s="210"/>
      <c r="J92" s="211">
        <f>ROUND(I92*H92,2)</f>
        <v>0</v>
      </c>
      <c r="K92" s="207" t="s">
        <v>126</v>
      </c>
      <c r="L92" s="45"/>
      <c r="M92" s="212" t="s">
        <v>28</v>
      </c>
      <c r="N92" s="213" t="s">
        <v>44</v>
      </c>
      <c r="O92" s="85"/>
      <c r="P92" s="214">
        <f>O92*H92</f>
        <v>0</v>
      </c>
      <c r="Q92" s="214">
        <v>0</v>
      </c>
      <c r="R92" s="214">
        <f>Q92*H92</f>
        <v>0</v>
      </c>
      <c r="S92" s="214">
        <v>0</v>
      </c>
      <c r="T92" s="215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6" t="s">
        <v>127</v>
      </c>
      <c r="AT92" s="216" t="s">
        <v>122</v>
      </c>
      <c r="AU92" s="216" t="s">
        <v>83</v>
      </c>
      <c r="AY92" s="18" t="s">
        <v>120</v>
      </c>
      <c r="BE92" s="217">
        <f>IF(N92="základní",J92,0)</f>
        <v>0</v>
      </c>
      <c r="BF92" s="217">
        <f>IF(N92="snížená",J92,0)</f>
        <v>0</v>
      </c>
      <c r="BG92" s="217">
        <f>IF(N92="zákl. přenesená",J92,0)</f>
        <v>0</v>
      </c>
      <c r="BH92" s="217">
        <f>IF(N92="sníž. přenesená",J92,0)</f>
        <v>0</v>
      </c>
      <c r="BI92" s="217">
        <f>IF(N92="nulová",J92,0)</f>
        <v>0</v>
      </c>
      <c r="BJ92" s="18" t="s">
        <v>81</v>
      </c>
      <c r="BK92" s="217">
        <f>ROUND(I92*H92,2)</f>
        <v>0</v>
      </c>
      <c r="BL92" s="18" t="s">
        <v>127</v>
      </c>
      <c r="BM92" s="216" t="s">
        <v>128</v>
      </c>
    </row>
    <row r="93" s="2" customFormat="1">
      <c r="A93" s="39"/>
      <c r="B93" s="40"/>
      <c r="C93" s="41"/>
      <c r="D93" s="218" t="s">
        <v>129</v>
      </c>
      <c r="E93" s="41"/>
      <c r="F93" s="219" t="s">
        <v>130</v>
      </c>
      <c r="G93" s="41"/>
      <c r="H93" s="41"/>
      <c r="I93" s="220"/>
      <c r="J93" s="41"/>
      <c r="K93" s="41"/>
      <c r="L93" s="45"/>
      <c r="M93" s="221"/>
      <c r="N93" s="222"/>
      <c r="O93" s="85"/>
      <c r="P93" s="85"/>
      <c r="Q93" s="85"/>
      <c r="R93" s="85"/>
      <c r="S93" s="85"/>
      <c r="T93" s="86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129</v>
      </c>
      <c r="AU93" s="18" t="s">
        <v>83</v>
      </c>
    </row>
    <row r="94" s="2" customFormat="1">
      <c r="A94" s="39"/>
      <c r="B94" s="40"/>
      <c r="C94" s="41"/>
      <c r="D94" s="223" t="s">
        <v>131</v>
      </c>
      <c r="E94" s="41"/>
      <c r="F94" s="224" t="s">
        <v>132</v>
      </c>
      <c r="G94" s="41"/>
      <c r="H94" s="41"/>
      <c r="I94" s="220"/>
      <c r="J94" s="41"/>
      <c r="K94" s="41"/>
      <c r="L94" s="45"/>
      <c r="M94" s="221"/>
      <c r="N94" s="222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131</v>
      </c>
      <c r="AU94" s="18" t="s">
        <v>83</v>
      </c>
    </row>
    <row r="95" s="13" customFormat="1">
      <c r="A95" s="13"/>
      <c r="B95" s="225"/>
      <c r="C95" s="226"/>
      <c r="D95" s="218" t="s">
        <v>133</v>
      </c>
      <c r="E95" s="227" t="s">
        <v>28</v>
      </c>
      <c r="F95" s="228" t="s">
        <v>134</v>
      </c>
      <c r="G95" s="226"/>
      <c r="H95" s="229">
        <v>9.9900000000000002</v>
      </c>
      <c r="I95" s="230"/>
      <c r="J95" s="226"/>
      <c r="K95" s="226"/>
      <c r="L95" s="231"/>
      <c r="M95" s="232"/>
      <c r="N95" s="233"/>
      <c r="O95" s="233"/>
      <c r="P95" s="233"/>
      <c r="Q95" s="233"/>
      <c r="R95" s="233"/>
      <c r="S95" s="233"/>
      <c r="T95" s="234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5" t="s">
        <v>133</v>
      </c>
      <c r="AU95" s="235" t="s">
        <v>83</v>
      </c>
      <c r="AV95" s="13" t="s">
        <v>83</v>
      </c>
      <c r="AW95" s="13" t="s">
        <v>35</v>
      </c>
      <c r="AX95" s="13" t="s">
        <v>81</v>
      </c>
      <c r="AY95" s="235" t="s">
        <v>120</v>
      </c>
    </row>
    <row r="96" s="2" customFormat="1" ht="33" customHeight="1">
      <c r="A96" s="39"/>
      <c r="B96" s="40"/>
      <c r="C96" s="205" t="s">
        <v>83</v>
      </c>
      <c r="D96" s="205" t="s">
        <v>122</v>
      </c>
      <c r="E96" s="206" t="s">
        <v>135</v>
      </c>
      <c r="F96" s="207" t="s">
        <v>136</v>
      </c>
      <c r="G96" s="208" t="s">
        <v>125</v>
      </c>
      <c r="H96" s="209">
        <v>18.100000000000001</v>
      </c>
      <c r="I96" s="210"/>
      <c r="J96" s="211">
        <f>ROUND(I96*H96,2)</f>
        <v>0</v>
      </c>
      <c r="K96" s="207" t="s">
        <v>126</v>
      </c>
      <c r="L96" s="45"/>
      <c r="M96" s="212" t="s">
        <v>28</v>
      </c>
      <c r="N96" s="213" t="s">
        <v>44</v>
      </c>
      <c r="O96" s="85"/>
      <c r="P96" s="214">
        <f>O96*H96</f>
        <v>0</v>
      </c>
      <c r="Q96" s="214">
        <v>0</v>
      </c>
      <c r="R96" s="214">
        <f>Q96*H96</f>
        <v>0</v>
      </c>
      <c r="S96" s="214">
        <v>0</v>
      </c>
      <c r="T96" s="215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6" t="s">
        <v>127</v>
      </c>
      <c r="AT96" s="216" t="s">
        <v>122</v>
      </c>
      <c r="AU96" s="216" t="s">
        <v>83</v>
      </c>
      <c r="AY96" s="18" t="s">
        <v>120</v>
      </c>
      <c r="BE96" s="217">
        <f>IF(N96="základní",J96,0)</f>
        <v>0</v>
      </c>
      <c r="BF96" s="217">
        <f>IF(N96="snížená",J96,0)</f>
        <v>0</v>
      </c>
      <c r="BG96" s="217">
        <f>IF(N96="zákl. přenesená",J96,0)</f>
        <v>0</v>
      </c>
      <c r="BH96" s="217">
        <f>IF(N96="sníž. přenesená",J96,0)</f>
        <v>0</v>
      </c>
      <c r="BI96" s="217">
        <f>IF(N96="nulová",J96,0)</f>
        <v>0</v>
      </c>
      <c r="BJ96" s="18" t="s">
        <v>81</v>
      </c>
      <c r="BK96" s="217">
        <f>ROUND(I96*H96,2)</f>
        <v>0</v>
      </c>
      <c r="BL96" s="18" t="s">
        <v>127</v>
      </c>
      <c r="BM96" s="216" t="s">
        <v>137</v>
      </c>
    </row>
    <row r="97" s="2" customFormat="1">
      <c r="A97" s="39"/>
      <c r="B97" s="40"/>
      <c r="C97" s="41"/>
      <c r="D97" s="218" t="s">
        <v>129</v>
      </c>
      <c r="E97" s="41"/>
      <c r="F97" s="219" t="s">
        <v>138</v>
      </c>
      <c r="G97" s="41"/>
      <c r="H97" s="41"/>
      <c r="I97" s="220"/>
      <c r="J97" s="41"/>
      <c r="K97" s="41"/>
      <c r="L97" s="45"/>
      <c r="M97" s="221"/>
      <c r="N97" s="222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129</v>
      </c>
      <c r="AU97" s="18" t="s">
        <v>83</v>
      </c>
    </row>
    <row r="98" s="2" customFormat="1">
      <c r="A98" s="39"/>
      <c r="B98" s="40"/>
      <c r="C98" s="41"/>
      <c r="D98" s="223" t="s">
        <v>131</v>
      </c>
      <c r="E98" s="41"/>
      <c r="F98" s="224" t="s">
        <v>139</v>
      </c>
      <c r="G98" s="41"/>
      <c r="H98" s="41"/>
      <c r="I98" s="220"/>
      <c r="J98" s="41"/>
      <c r="K98" s="41"/>
      <c r="L98" s="45"/>
      <c r="M98" s="221"/>
      <c r="N98" s="222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131</v>
      </c>
      <c r="AU98" s="18" t="s">
        <v>83</v>
      </c>
    </row>
    <row r="99" s="13" customFormat="1">
      <c r="A99" s="13"/>
      <c r="B99" s="225"/>
      <c r="C99" s="226"/>
      <c r="D99" s="218" t="s">
        <v>133</v>
      </c>
      <c r="E99" s="227" t="s">
        <v>28</v>
      </c>
      <c r="F99" s="228" t="s">
        <v>140</v>
      </c>
      <c r="G99" s="226"/>
      <c r="H99" s="229">
        <v>12.800000000000001</v>
      </c>
      <c r="I99" s="230"/>
      <c r="J99" s="226"/>
      <c r="K99" s="226"/>
      <c r="L99" s="231"/>
      <c r="M99" s="232"/>
      <c r="N99" s="233"/>
      <c r="O99" s="233"/>
      <c r="P99" s="233"/>
      <c r="Q99" s="233"/>
      <c r="R99" s="233"/>
      <c r="S99" s="233"/>
      <c r="T99" s="234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5" t="s">
        <v>133</v>
      </c>
      <c r="AU99" s="235" t="s">
        <v>83</v>
      </c>
      <c r="AV99" s="13" t="s">
        <v>83</v>
      </c>
      <c r="AW99" s="13" t="s">
        <v>35</v>
      </c>
      <c r="AX99" s="13" t="s">
        <v>73</v>
      </c>
      <c r="AY99" s="235" t="s">
        <v>120</v>
      </c>
    </row>
    <row r="100" s="13" customFormat="1">
      <c r="A100" s="13"/>
      <c r="B100" s="225"/>
      <c r="C100" s="226"/>
      <c r="D100" s="218" t="s">
        <v>133</v>
      </c>
      <c r="E100" s="227" t="s">
        <v>28</v>
      </c>
      <c r="F100" s="228" t="s">
        <v>141</v>
      </c>
      <c r="G100" s="226"/>
      <c r="H100" s="229">
        <v>5.2999999999999998</v>
      </c>
      <c r="I100" s="230"/>
      <c r="J100" s="226"/>
      <c r="K100" s="226"/>
      <c r="L100" s="231"/>
      <c r="M100" s="232"/>
      <c r="N100" s="233"/>
      <c r="O100" s="233"/>
      <c r="P100" s="233"/>
      <c r="Q100" s="233"/>
      <c r="R100" s="233"/>
      <c r="S100" s="233"/>
      <c r="T100" s="234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5" t="s">
        <v>133</v>
      </c>
      <c r="AU100" s="235" t="s">
        <v>83</v>
      </c>
      <c r="AV100" s="13" t="s">
        <v>83</v>
      </c>
      <c r="AW100" s="13" t="s">
        <v>35</v>
      </c>
      <c r="AX100" s="13" t="s">
        <v>73</v>
      </c>
      <c r="AY100" s="235" t="s">
        <v>120</v>
      </c>
    </row>
    <row r="101" s="14" customFormat="1">
      <c r="A101" s="14"/>
      <c r="B101" s="236"/>
      <c r="C101" s="237"/>
      <c r="D101" s="218" t="s">
        <v>133</v>
      </c>
      <c r="E101" s="238" t="s">
        <v>28</v>
      </c>
      <c r="F101" s="239" t="s">
        <v>142</v>
      </c>
      <c r="G101" s="237"/>
      <c r="H101" s="240">
        <v>18.100000000000001</v>
      </c>
      <c r="I101" s="241"/>
      <c r="J101" s="237"/>
      <c r="K101" s="237"/>
      <c r="L101" s="242"/>
      <c r="M101" s="243"/>
      <c r="N101" s="244"/>
      <c r="O101" s="244"/>
      <c r="P101" s="244"/>
      <c r="Q101" s="244"/>
      <c r="R101" s="244"/>
      <c r="S101" s="244"/>
      <c r="T101" s="245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6" t="s">
        <v>133</v>
      </c>
      <c r="AU101" s="246" t="s">
        <v>83</v>
      </c>
      <c r="AV101" s="14" t="s">
        <v>127</v>
      </c>
      <c r="AW101" s="14" t="s">
        <v>35</v>
      </c>
      <c r="AX101" s="14" t="s">
        <v>81</v>
      </c>
      <c r="AY101" s="246" t="s">
        <v>120</v>
      </c>
    </row>
    <row r="102" s="2" customFormat="1" ht="37.8" customHeight="1">
      <c r="A102" s="39"/>
      <c r="B102" s="40"/>
      <c r="C102" s="205" t="s">
        <v>143</v>
      </c>
      <c r="D102" s="205" t="s">
        <v>122</v>
      </c>
      <c r="E102" s="206" t="s">
        <v>144</v>
      </c>
      <c r="F102" s="207" t="s">
        <v>145</v>
      </c>
      <c r="G102" s="208" t="s">
        <v>125</v>
      </c>
      <c r="H102" s="209">
        <v>28.09</v>
      </c>
      <c r="I102" s="210"/>
      <c r="J102" s="211">
        <f>ROUND(I102*H102,2)</f>
        <v>0</v>
      </c>
      <c r="K102" s="207" t="s">
        <v>126</v>
      </c>
      <c r="L102" s="45"/>
      <c r="M102" s="212" t="s">
        <v>28</v>
      </c>
      <c r="N102" s="213" t="s">
        <v>44</v>
      </c>
      <c r="O102" s="85"/>
      <c r="P102" s="214">
        <f>O102*H102</f>
        <v>0</v>
      </c>
      <c r="Q102" s="214">
        <v>0</v>
      </c>
      <c r="R102" s="214">
        <f>Q102*H102</f>
        <v>0</v>
      </c>
      <c r="S102" s="214">
        <v>0</v>
      </c>
      <c r="T102" s="215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6" t="s">
        <v>127</v>
      </c>
      <c r="AT102" s="216" t="s">
        <v>122</v>
      </c>
      <c r="AU102" s="216" t="s">
        <v>83</v>
      </c>
      <c r="AY102" s="18" t="s">
        <v>120</v>
      </c>
      <c r="BE102" s="217">
        <f>IF(N102="základní",J102,0)</f>
        <v>0</v>
      </c>
      <c r="BF102" s="217">
        <f>IF(N102="snížená",J102,0)</f>
        <v>0</v>
      </c>
      <c r="BG102" s="217">
        <f>IF(N102="zákl. přenesená",J102,0)</f>
        <v>0</v>
      </c>
      <c r="BH102" s="217">
        <f>IF(N102="sníž. přenesená",J102,0)</f>
        <v>0</v>
      </c>
      <c r="BI102" s="217">
        <f>IF(N102="nulová",J102,0)</f>
        <v>0</v>
      </c>
      <c r="BJ102" s="18" t="s">
        <v>81</v>
      </c>
      <c r="BK102" s="217">
        <f>ROUND(I102*H102,2)</f>
        <v>0</v>
      </c>
      <c r="BL102" s="18" t="s">
        <v>127</v>
      </c>
      <c r="BM102" s="216" t="s">
        <v>146</v>
      </c>
    </row>
    <row r="103" s="2" customFormat="1">
      <c r="A103" s="39"/>
      <c r="B103" s="40"/>
      <c r="C103" s="41"/>
      <c r="D103" s="218" t="s">
        <v>129</v>
      </c>
      <c r="E103" s="41"/>
      <c r="F103" s="219" t="s">
        <v>147</v>
      </c>
      <c r="G103" s="41"/>
      <c r="H103" s="41"/>
      <c r="I103" s="220"/>
      <c r="J103" s="41"/>
      <c r="K103" s="41"/>
      <c r="L103" s="45"/>
      <c r="M103" s="221"/>
      <c r="N103" s="222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129</v>
      </c>
      <c r="AU103" s="18" t="s">
        <v>83</v>
      </c>
    </row>
    <row r="104" s="2" customFormat="1">
      <c r="A104" s="39"/>
      <c r="B104" s="40"/>
      <c r="C104" s="41"/>
      <c r="D104" s="223" t="s">
        <v>131</v>
      </c>
      <c r="E104" s="41"/>
      <c r="F104" s="224" t="s">
        <v>148</v>
      </c>
      <c r="G104" s="41"/>
      <c r="H104" s="41"/>
      <c r="I104" s="220"/>
      <c r="J104" s="41"/>
      <c r="K104" s="41"/>
      <c r="L104" s="45"/>
      <c r="M104" s="221"/>
      <c r="N104" s="222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131</v>
      </c>
      <c r="AU104" s="18" t="s">
        <v>83</v>
      </c>
    </row>
    <row r="105" s="2" customFormat="1">
      <c r="A105" s="39"/>
      <c r="B105" s="40"/>
      <c r="C105" s="41"/>
      <c r="D105" s="218" t="s">
        <v>149</v>
      </c>
      <c r="E105" s="41"/>
      <c r="F105" s="247" t="s">
        <v>150</v>
      </c>
      <c r="G105" s="41"/>
      <c r="H105" s="41"/>
      <c r="I105" s="220"/>
      <c r="J105" s="41"/>
      <c r="K105" s="41"/>
      <c r="L105" s="45"/>
      <c r="M105" s="221"/>
      <c r="N105" s="222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149</v>
      </c>
      <c r="AU105" s="18" t="s">
        <v>83</v>
      </c>
    </row>
    <row r="106" s="13" customFormat="1">
      <c r="A106" s="13"/>
      <c r="B106" s="225"/>
      <c r="C106" s="226"/>
      <c r="D106" s="218" t="s">
        <v>133</v>
      </c>
      <c r="E106" s="227" t="s">
        <v>28</v>
      </c>
      <c r="F106" s="228" t="s">
        <v>151</v>
      </c>
      <c r="G106" s="226"/>
      <c r="H106" s="229">
        <v>28.09</v>
      </c>
      <c r="I106" s="230"/>
      <c r="J106" s="226"/>
      <c r="K106" s="226"/>
      <c r="L106" s="231"/>
      <c r="M106" s="232"/>
      <c r="N106" s="233"/>
      <c r="O106" s="233"/>
      <c r="P106" s="233"/>
      <c r="Q106" s="233"/>
      <c r="R106" s="233"/>
      <c r="S106" s="233"/>
      <c r="T106" s="234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5" t="s">
        <v>133</v>
      </c>
      <c r="AU106" s="235" t="s">
        <v>83</v>
      </c>
      <c r="AV106" s="13" t="s">
        <v>83</v>
      </c>
      <c r="AW106" s="13" t="s">
        <v>35</v>
      </c>
      <c r="AX106" s="13" t="s">
        <v>81</v>
      </c>
      <c r="AY106" s="235" t="s">
        <v>120</v>
      </c>
    </row>
    <row r="107" s="2" customFormat="1" ht="33" customHeight="1">
      <c r="A107" s="39"/>
      <c r="B107" s="40"/>
      <c r="C107" s="205" t="s">
        <v>127</v>
      </c>
      <c r="D107" s="205" t="s">
        <v>122</v>
      </c>
      <c r="E107" s="206" t="s">
        <v>152</v>
      </c>
      <c r="F107" s="207" t="s">
        <v>153</v>
      </c>
      <c r="G107" s="208" t="s">
        <v>154</v>
      </c>
      <c r="H107" s="209">
        <v>50.561999999999998</v>
      </c>
      <c r="I107" s="210"/>
      <c r="J107" s="211">
        <f>ROUND(I107*H107,2)</f>
        <v>0</v>
      </c>
      <c r="K107" s="207" t="s">
        <v>126</v>
      </c>
      <c r="L107" s="45"/>
      <c r="M107" s="212" t="s">
        <v>28</v>
      </c>
      <c r="N107" s="213" t="s">
        <v>44</v>
      </c>
      <c r="O107" s="85"/>
      <c r="P107" s="214">
        <f>O107*H107</f>
        <v>0</v>
      </c>
      <c r="Q107" s="214">
        <v>0</v>
      </c>
      <c r="R107" s="214">
        <f>Q107*H107</f>
        <v>0</v>
      </c>
      <c r="S107" s="214">
        <v>0</v>
      </c>
      <c r="T107" s="215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6" t="s">
        <v>127</v>
      </c>
      <c r="AT107" s="216" t="s">
        <v>122</v>
      </c>
      <c r="AU107" s="216" t="s">
        <v>83</v>
      </c>
      <c r="AY107" s="18" t="s">
        <v>120</v>
      </c>
      <c r="BE107" s="217">
        <f>IF(N107="základní",J107,0)</f>
        <v>0</v>
      </c>
      <c r="BF107" s="217">
        <f>IF(N107="snížená",J107,0)</f>
        <v>0</v>
      </c>
      <c r="BG107" s="217">
        <f>IF(N107="zákl. přenesená",J107,0)</f>
        <v>0</v>
      </c>
      <c r="BH107" s="217">
        <f>IF(N107="sníž. přenesená",J107,0)</f>
        <v>0</v>
      </c>
      <c r="BI107" s="217">
        <f>IF(N107="nulová",J107,0)</f>
        <v>0</v>
      </c>
      <c r="BJ107" s="18" t="s">
        <v>81</v>
      </c>
      <c r="BK107" s="217">
        <f>ROUND(I107*H107,2)</f>
        <v>0</v>
      </c>
      <c r="BL107" s="18" t="s">
        <v>127</v>
      </c>
      <c r="BM107" s="216" t="s">
        <v>155</v>
      </c>
    </row>
    <row r="108" s="2" customFormat="1">
      <c r="A108" s="39"/>
      <c r="B108" s="40"/>
      <c r="C108" s="41"/>
      <c r="D108" s="218" t="s">
        <v>129</v>
      </c>
      <c r="E108" s="41"/>
      <c r="F108" s="219" t="s">
        <v>156</v>
      </c>
      <c r="G108" s="41"/>
      <c r="H108" s="41"/>
      <c r="I108" s="220"/>
      <c r="J108" s="41"/>
      <c r="K108" s="41"/>
      <c r="L108" s="45"/>
      <c r="M108" s="221"/>
      <c r="N108" s="222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129</v>
      </c>
      <c r="AU108" s="18" t="s">
        <v>83</v>
      </c>
    </row>
    <row r="109" s="2" customFormat="1">
      <c r="A109" s="39"/>
      <c r="B109" s="40"/>
      <c r="C109" s="41"/>
      <c r="D109" s="223" t="s">
        <v>131</v>
      </c>
      <c r="E109" s="41"/>
      <c r="F109" s="224" t="s">
        <v>157</v>
      </c>
      <c r="G109" s="41"/>
      <c r="H109" s="41"/>
      <c r="I109" s="220"/>
      <c r="J109" s="41"/>
      <c r="K109" s="41"/>
      <c r="L109" s="45"/>
      <c r="M109" s="221"/>
      <c r="N109" s="222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131</v>
      </c>
      <c r="AU109" s="18" t="s">
        <v>83</v>
      </c>
    </row>
    <row r="110" s="13" customFormat="1">
      <c r="A110" s="13"/>
      <c r="B110" s="225"/>
      <c r="C110" s="226"/>
      <c r="D110" s="218" t="s">
        <v>133</v>
      </c>
      <c r="E110" s="227" t="s">
        <v>28</v>
      </c>
      <c r="F110" s="228" t="s">
        <v>158</v>
      </c>
      <c r="G110" s="226"/>
      <c r="H110" s="229">
        <v>28.09</v>
      </c>
      <c r="I110" s="230"/>
      <c r="J110" s="226"/>
      <c r="K110" s="226"/>
      <c r="L110" s="231"/>
      <c r="M110" s="232"/>
      <c r="N110" s="233"/>
      <c r="O110" s="233"/>
      <c r="P110" s="233"/>
      <c r="Q110" s="233"/>
      <c r="R110" s="233"/>
      <c r="S110" s="233"/>
      <c r="T110" s="234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5" t="s">
        <v>133</v>
      </c>
      <c r="AU110" s="235" t="s">
        <v>83</v>
      </c>
      <c r="AV110" s="13" t="s">
        <v>83</v>
      </c>
      <c r="AW110" s="13" t="s">
        <v>35</v>
      </c>
      <c r="AX110" s="13" t="s">
        <v>73</v>
      </c>
      <c r="AY110" s="235" t="s">
        <v>120</v>
      </c>
    </row>
    <row r="111" s="14" customFormat="1">
      <c r="A111" s="14"/>
      <c r="B111" s="236"/>
      <c r="C111" s="237"/>
      <c r="D111" s="218" t="s">
        <v>133</v>
      </c>
      <c r="E111" s="238" t="s">
        <v>28</v>
      </c>
      <c r="F111" s="239" t="s">
        <v>142</v>
      </c>
      <c r="G111" s="237"/>
      <c r="H111" s="240">
        <v>28.09</v>
      </c>
      <c r="I111" s="241"/>
      <c r="J111" s="237"/>
      <c r="K111" s="237"/>
      <c r="L111" s="242"/>
      <c r="M111" s="243"/>
      <c r="N111" s="244"/>
      <c r="O111" s="244"/>
      <c r="P111" s="244"/>
      <c r="Q111" s="244"/>
      <c r="R111" s="244"/>
      <c r="S111" s="244"/>
      <c r="T111" s="245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6" t="s">
        <v>133</v>
      </c>
      <c r="AU111" s="246" t="s">
        <v>83</v>
      </c>
      <c r="AV111" s="14" t="s">
        <v>127</v>
      </c>
      <c r="AW111" s="14" t="s">
        <v>35</v>
      </c>
      <c r="AX111" s="14" t="s">
        <v>81</v>
      </c>
      <c r="AY111" s="246" t="s">
        <v>120</v>
      </c>
    </row>
    <row r="112" s="13" customFormat="1">
      <c r="A112" s="13"/>
      <c r="B112" s="225"/>
      <c r="C112" s="226"/>
      <c r="D112" s="218" t="s">
        <v>133</v>
      </c>
      <c r="E112" s="226"/>
      <c r="F112" s="228" t="s">
        <v>159</v>
      </c>
      <c r="G112" s="226"/>
      <c r="H112" s="229">
        <v>50.561999999999998</v>
      </c>
      <c r="I112" s="230"/>
      <c r="J112" s="226"/>
      <c r="K112" s="226"/>
      <c r="L112" s="231"/>
      <c r="M112" s="232"/>
      <c r="N112" s="233"/>
      <c r="O112" s="233"/>
      <c r="P112" s="233"/>
      <c r="Q112" s="233"/>
      <c r="R112" s="233"/>
      <c r="S112" s="233"/>
      <c r="T112" s="234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5" t="s">
        <v>133</v>
      </c>
      <c r="AU112" s="235" t="s">
        <v>83</v>
      </c>
      <c r="AV112" s="13" t="s">
        <v>83</v>
      </c>
      <c r="AW112" s="13" t="s">
        <v>4</v>
      </c>
      <c r="AX112" s="13" t="s">
        <v>81</v>
      </c>
      <c r="AY112" s="235" t="s">
        <v>120</v>
      </c>
    </row>
    <row r="113" s="2" customFormat="1" ht="37.8" customHeight="1">
      <c r="A113" s="39"/>
      <c r="B113" s="40"/>
      <c r="C113" s="205" t="s">
        <v>160</v>
      </c>
      <c r="D113" s="205" t="s">
        <v>122</v>
      </c>
      <c r="E113" s="206" t="s">
        <v>161</v>
      </c>
      <c r="F113" s="207" t="s">
        <v>162</v>
      </c>
      <c r="G113" s="208" t="s">
        <v>163</v>
      </c>
      <c r="H113" s="209">
        <v>44.899999999999999</v>
      </c>
      <c r="I113" s="210"/>
      <c r="J113" s="211">
        <f>ROUND(I113*H113,2)</f>
        <v>0</v>
      </c>
      <c r="K113" s="207" t="s">
        <v>126</v>
      </c>
      <c r="L113" s="45"/>
      <c r="M113" s="212" t="s">
        <v>28</v>
      </c>
      <c r="N113" s="213" t="s">
        <v>44</v>
      </c>
      <c r="O113" s="85"/>
      <c r="P113" s="214">
        <f>O113*H113</f>
        <v>0</v>
      </c>
      <c r="Q113" s="214">
        <v>0</v>
      </c>
      <c r="R113" s="214">
        <f>Q113*H113</f>
        <v>0</v>
      </c>
      <c r="S113" s="214">
        <v>0</v>
      </c>
      <c r="T113" s="215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6" t="s">
        <v>127</v>
      </c>
      <c r="AT113" s="216" t="s">
        <v>122</v>
      </c>
      <c r="AU113" s="216" t="s">
        <v>83</v>
      </c>
      <c r="AY113" s="18" t="s">
        <v>120</v>
      </c>
      <c r="BE113" s="217">
        <f>IF(N113="základní",J113,0)</f>
        <v>0</v>
      </c>
      <c r="BF113" s="217">
        <f>IF(N113="snížená",J113,0)</f>
        <v>0</v>
      </c>
      <c r="BG113" s="217">
        <f>IF(N113="zákl. přenesená",J113,0)</f>
        <v>0</v>
      </c>
      <c r="BH113" s="217">
        <f>IF(N113="sníž. přenesená",J113,0)</f>
        <v>0</v>
      </c>
      <c r="BI113" s="217">
        <f>IF(N113="nulová",J113,0)</f>
        <v>0</v>
      </c>
      <c r="BJ113" s="18" t="s">
        <v>81</v>
      </c>
      <c r="BK113" s="217">
        <f>ROUND(I113*H113,2)</f>
        <v>0</v>
      </c>
      <c r="BL113" s="18" t="s">
        <v>127</v>
      </c>
      <c r="BM113" s="216" t="s">
        <v>164</v>
      </c>
    </row>
    <row r="114" s="2" customFormat="1">
      <c r="A114" s="39"/>
      <c r="B114" s="40"/>
      <c r="C114" s="41"/>
      <c r="D114" s="218" t="s">
        <v>129</v>
      </c>
      <c r="E114" s="41"/>
      <c r="F114" s="219" t="s">
        <v>165</v>
      </c>
      <c r="G114" s="41"/>
      <c r="H114" s="41"/>
      <c r="I114" s="220"/>
      <c r="J114" s="41"/>
      <c r="K114" s="41"/>
      <c r="L114" s="45"/>
      <c r="M114" s="221"/>
      <c r="N114" s="222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129</v>
      </c>
      <c r="AU114" s="18" t="s">
        <v>83</v>
      </c>
    </row>
    <row r="115" s="2" customFormat="1">
      <c r="A115" s="39"/>
      <c r="B115" s="40"/>
      <c r="C115" s="41"/>
      <c r="D115" s="223" t="s">
        <v>131</v>
      </c>
      <c r="E115" s="41"/>
      <c r="F115" s="224" t="s">
        <v>166</v>
      </c>
      <c r="G115" s="41"/>
      <c r="H115" s="41"/>
      <c r="I115" s="220"/>
      <c r="J115" s="41"/>
      <c r="K115" s="41"/>
      <c r="L115" s="45"/>
      <c r="M115" s="221"/>
      <c r="N115" s="222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131</v>
      </c>
      <c r="AU115" s="18" t="s">
        <v>83</v>
      </c>
    </row>
    <row r="116" s="13" customFormat="1">
      <c r="A116" s="13"/>
      <c r="B116" s="225"/>
      <c r="C116" s="226"/>
      <c r="D116" s="218" t="s">
        <v>133</v>
      </c>
      <c r="E116" s="227" t="s">
        <v>28</v>
      </c>
      <c r="F116" s="228" t="s">
        <v>167</v>
      </c>
      <c r="G116" s="226"/>
      <c r="H116" s="229">
        <v>44.899999999999999</v>
      </c>
      <c r="I116" s="230"/>
      <c r="J116" s="226"/>
      <c r="K116" s="226"/>
      <c r="L116" s="231"/>
      <c r="M116" s="232"/>
      <c r="N116" s="233"/>
      <c r="O116" s="233"/>
      <c r="P116" s="233"/>
      <c r="Q116" s="233"/>
      <c r="R116" s="233"/>
      <c r="S116" s="233"/>
      <c r="T116" s="234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5" t="s">
        <v>133</v>
      </c>
      <c r="AU116" s="235" t="s">
        <v>83</v>
      </c>
      <c r="AV116" s="13" t="s">
        <v>83</v>
      </c>
      <c r="AW116" s="13" t="s">
        <v>35</v>
      </c>
      <c r="AX116" s="13" t="s">
        <v>73</v>
      </c>
      <c r="AY116" s="235" t="s">
        <v>120</v>
      </c>
    </row>
    <row r="117" s="14" customFormat="1">
      <c r="A117" s="14"/>
      <c r="B117" s="236"/>
      <c r="C117" s="237"/>
      <c r="D117" s="218" t="s">
        <v>133</v>
      </c>
      <c r="E117" s="238" t="s">
        <v>28</v>
      </c>
      <c r="F117" s="239" t="s">
        <v>142</v>
      </c>
      <c r="G117" s="237"/>
      <c r="H117" s="240">
        <v>44.899999999999999</v>
      </c>
      <c r="I117" s="241"/>
      <c r="J117" s="237"/>
      <c r="K117" s="237"/>
      <c r="L117" s="242"/>
      <c r="M117" s="243"/>
      <c r="N117" s="244"/>
      <c r="O117" s="244"/>
      <c r="P117" s="244"/>
      <c r="Q117" s="244"/>
      <c r="R117" s="244"/>
      <c r="S117" s="244"/>
      <c r="T117" s="245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6" t="s">
        <v>133</v>
      </c>
      <c r="AU117" s="246" t="s">
        <v>83</v>
      </c>
      <c r="AV117" s="14" t="s">
        <v>127</v>
      </c>
      <c r="AW117" s="14" t="s">
        <v>35</v>
      </c>
      <c r="AX117" s="14" t="s">
        <v>81</v>
      </c>
      <c r="AY117" s="246" t="s">
        <v>120</v>
      </c>
    </row>
    <row r="118" s="2" customFormat="1" ht="24.15" customHeight="1">
      <c r="A118" s="39"/>
      <c r="B118" s="40"/>
      <c r="C118" s="205" t="s">
        <v>168</v>
      </c>
      <c r="D118" s="205" t="s">
        <v>122</v>
      </c>
      <c r="E118" s="206" t="s">
        <v>169</v>
      </c>
      <c r="F118" s="207" t="s">
        <v>170</v>
      </c>
      <c r="G118" s="208" t="s">
        <v>163</v>
      </c>
      <c r="H118" s="209">
        <v>44.899999999999999</v>
      </c>
      <c r="I118" s="210"/>
      <c r="J118" s="211">
        <f>ROUND(I118*H118,2)</f>
        <v>0</v>
      </c>
      <c r="K118" s="207" t="s">
        <v>126</v>
      </c>
      <c r="L118" s="45"/>
      <c r="M118" s="212" t="s">
        <v>28</v>
      </c>
      <c r="N118" s="213" t="s">
        <v>44</v>
      </c>
      <c r="O118" s="85"/>
      <c r="P118" s="214">
        <f>O118*H118</f>
        <v>0</v>
      </c>
      <c r="Q118" s="214">
        <v>0</v>
      </c>
      <c r="R118" s="214">
        <f>Q118*H118</f>
        <v>0</v>
      </c>
      <c r="S118" s="214">
        <v>0</v>
      </c>
      <c r="T118" s="215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16" t="s">
        <v>127</v>
      </c>
      <c r="AT118" s="216" t="s">
        <v>122</v>
      </c>
      <c r="AU118" s="216" t="s">
        <v>83</v>
      </c>
      <c r="AY118" s="18" t="s">
        <v>120</v>
      </c>
      <c r="BE118" s="217">
        <f>IF(N118="základní",J118,0)</f>
        <v>0</v>
      </c>
      <c r="BF118" s="217">
        <f>IF(N118="snížená",J118,0)</f>
        <v>0</v>
      </c>
      <c r="BG118" s="217">
        <f>IF(N118="zákl. přenesená",J118,0)</f>
        <v>0</v>
      </c>
      <c r="BH118" s="217">
        <f>IF(N118="sníž. přenesená",J118,0)</f>
        <v>0</v>
      </c>
      <c r="BI118" s="217">
        <f>IF(N118="nulová",J118,0)</f>
        <v>0</v>
      </c>
      <c r="BJ118" s="18" t="s">
        <v>81</v>
      </c>
      <c r="BK118" s="217">
        <f>ROUND(I118*H118,2)</f>
        <v>0</v>
      </c>
      <c r="BL118" s="18" t="s">
        <v>127</v>
      </c>
      <c r="BM118" s="216" t="s">
        <v>171</v>
      </c>
    </row>
    <row r="119" s="2" customFormat="1">
      <c r="A119" s="39"/>
      <c r="B119" s="40"/>
      <c r="C119" s="41"/>
      <c r="D119" s="218" t="s">
        <v>129</v>
      </c>
      <c r="E119" s="41"/>
      <c r="F119" s="219" t="s">
        <v>172</v>
      </c>
      <c r="G119" s="41"/>
      <c r="H119" s="41"/>
      <c r="I119" s="220"/>
      <c r="J119" s="41"/>
      <c r="K119" s="41"/>
      <c r="L119" s="45"/>
      <c r="M119" s="221"/>
      <c r="N119" s="222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129</v>
      </c>
      <c r="AU119" s="18" t="s">
        <v>83</v>
      </c>
    </row>
    <row r="120" s="2" customFormat="1">
      <c r="A120" s="39"/>
      <c r="B120" s="40"/>
      <c r="C120" s="41"/>
      <c r="D120" s="223" t="s">
        <v>131</v>
      </c>
      <c r="E120" s="41"/>
      <c r="F120" s="224" t="s">
        <v>173</v>
      </c>
      <c r="G120" s="41"/>
      <c r="H120" s="41"/>
      <c r="I120" s="220"/>
      <c r="J120" s="41"/>
      <c r="K120" s="41"/>
      <c r="L120" s="45"/>
      <c r="M120" s="221"/>
      <c r="N120" s="222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131</v>
      </c>
      <c r="AU120" s="18" t="s">
        <v>83</v>
      </c>
    </row>
    <row r="121" s="13" customFormat="1">
      <c r="A121" s="13"/>
      <c r="B121" s="225"/>
      <c r="C121" s="226"/>
      <c r="D121" s="218" t="s">
        <v>133</v>
      </c>
      <c r="E121" s="227" t="s">
        <v>28</v>
      </c>
      <c r="F121" s="228" t="s">
        <v>167</v>
      </c>
      <c r="G121" s="226"/>
      <c r="H121" s="229">
        <v>44.899999999999999</v>
      </c>
      <c r="I121" s="230"/>
      <c r="J121" s="226"/>
      <c r="K121" s="226"/>
      <c r="L121" s="231"/>
      <c r="M121" s="232"/>
      <c r="N121" s="233"/>
      <c r="O121" s="233"/>
      <c r="P121" s="233"/>
      <c r="Q121" s="233"/>
      <c r="R121" s="233"/>
      <c r="S121" s="233"/>
      <c r="T121" s="234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5" t="s">
        <v>133</v>
      </c>
      <c r="AU121" s="235" t="s">
        <v>83</v>
      </c>
      <c r="AV121" s="13" t="s">
        <v>83</v>
      </c>
      <c r="AW121" s="13" t="s">
        <v>35</v>
      </c>
      <c r="AX121" s="13" t="s">
        <v>73</v>
      </c>
      <c r="AY121" s="235" t="s">
        <v>120</v>
      </c>
    </row>
    <row r="122" s="14" customFormat="1">
      <c r="A122" s="14"/>
      <c r="B122" s="236"/>
      <c r="C122" s="237"/>
      <c r="D122" s="218" t="s">
        <v>133</v>
      </c>
      <c r="E122" s="238" t="s">
        <v>28</v>
      </c>
      <c r="F122" s="239" t="s">
        <v>142</v>
      </c>
      <c r="G122" s="237"/>
      <c r="H122" s="240">
        <v>44.899999999999999</v>
      </c>
      <c r="I122" s="241"/>
      <c r="J122" s="237"/>
      <c r="K122" s="237"/>
      <c r="L122" s="242"/>
      <c r="M122" s="243"/>
      <c r="N122" s="244"/>
      <c r="O122" s="244"/>
      <c r="P122" s="244"/>
      <c r="Q122" s="244"/>
      <c r="R122" s="244"/>
      <c r="S122" s="244"/>
      <c r="T122" s="245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6" t="s">
        <v>133</v>
      </c>
      <c r="AU122" s="246" t="s">
        <v>83</v>
      </c>
      <c r="AV122" s="14" t="s">
        <v>127</v>
      </c>
      <c r="AW122" s="14" t="s">
        <v>35</v>
      </c>
      <c r="AX122" s="14" t="s">
        <v>81</v>
      </c>
      <c r="AY122" s="246" t="s">
        <v>120</v>
      </c>
    </row>
    <row r="123" s="2" customFormat="1" ht="16.5" customHeight="1">
      <c r="A123" s="39"/>
      <c r="B123" s="40"/>
      <c r="C123" s="248" t="s">
        <v>174</v>
      </c>
      <c r="D123" s="248" t="s">
        <v>175</v>
      </c>
      <c r="E123" s="249" t="s">
        <v>176</v>
      </c>
      <c r="F123" s="250" t="s">
        <v>177</v>
      </c>
      <c r="G123" s="251" t="s">
        <v>154</v>
      </c>
      <c r="H123" s="252">
        <v>12.122999999999999</v>
      </c>
      <c r="I123" s="253"/>
      <c r="J123" s="254">
        <f>ROUND(I123*H123,2)</f>
        <v>0</v>
      </c>
      <c r="K123" s="250" t="s">
        <v>126</v>
      </c>
      <c r="L123" s="255"/>
      <c r="M123" s="256" t="s">
        <v>28</v>
      </c>
      <c r="N123" s="257" t="s">
        <v>44</v>
      </c>
      <c r="O123" s="85"/>
      <c r="P123" s="214">
        <f>O123*H123</f>
        <v>0</v>
      </c>
      <c r="Q123" s="214">
        <v>1</v>
      </c>
      <c r="R123" s="214">
        <f>Q123*H123</f>
        <v>12.122999999999999</v>
      </c>
      <c r="S123" s="214">
        <v>0</v>
      </c>
      <c r="T123" s="215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16" t="s">
        <v>178</v>
      </c>
      <c r="AT123" s="216" t="s">
        <v>175</v>
      </c>
      <c r="AU123" s="216" t="s">
        <v>83</v>
      </c>
      <c r="AY123" s="18" t="s">
        <v>120</v>
      </c>
      <c r="BE123" s="217">
        <f>IF(N123="základní",J123,0)</f>
        <v>0</v>
      </c>
      <c r="BF123" s="217">
        <f>IF(N123="snížená",J123,0)</f>
        <v>0</v>
      </c>
      <c r="BG123" s="217">
        <f>IF(N123="zákl. přenesená",J123,0)</f>
        <v>0</v>
      </c>
      <c r="BH123" s="217">
        <f>IF(N123="sníž. přenesená",J123,0)</f>
        <v>0</v>
      </c>
      <c r="BI123" s="217">
        <f>IF(N123="nulová",J123,0)</f>
        <v>0</v>
      </c>
      <c r="BJ123" s="18" t="s">
        <v>81</v>
      </c>
      <c r="BK123" s="217">
        <f>ROUND(I123*H123,2)</f>
        <v>0</v>
      </c>
      <c r="BL123" s="18" t="s">
        <v>127</v>
      </c>
      <c r="BM123" s="216" t="s">
        <v>179</v>
      </c>
    </row>
    <row r="124" s="2" customFormat="1">
      <c r="A124" s="39"/>
      <c r="B124" s="40"/>
      <c r="C124" s="41"/>
      <c r="D124" s="218" t="s">
        <v>129</v>
      </c>
      <c r="E124" s="41"/>
      <c r="F124" s="219" t="s">
        <v>177</v>
      </c>
      <c r="G124" s="41"/>
      <c r="H124" s="41"/>
      <c r="I124" s="220"/>
      <c r="J124" s="41"/>
      <c r="K124" s="41"/>
      <c r="L124" s="45"/>
      <c r="M124" s="221"/>
      <c r="N124" s="222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129</v>
      </c>
      <c r="AU124" s="18" t="s">
        <v>83</v>
      </c>
    </row>
    <row r="125" s="13" customFormat="1">
      <c r="A125" s="13"/>
      <c r="B125" s="225"/>
      <c r="C125" s="226"/>
      <c r="D125" s="218" t="s">
        <v>133</v>
      </c>
      <c r="E125" s="227" t="s">
        <v>28</v>
      </c>
      <c r="F125" s="228" t="s">
        <v>180</v>
      </c>
      <c r="G125" s="226"/>
      <c r="H125" s="229">
        <v>6.7350000000000003</v>
      </c>
      <c r="I125" s="230"/>
      <c r="J125" s="226"/>
      <c r="K125" s="226"/>
      <c r="L125" s="231"/>
      <c r="M125" s="232"/>
      <c r="N125" s="233"/>
      <c r="O125" s="233"/>
      <c r="P125" s="233"/>
      <c r="Q125" s="233"/>
      <c r="R125" s="233"/>
      <c r="S125" s="233"/>
      <c r="T125" s="234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5" t="s">
        <v>133</v>
      </c>
      <c r="AU125" s="235" t="s">
        <v>83</v>
      </c>
      <c r="AV125" s="13" t="s">
        <v>83</v>
      </c>
      <c r="AW125" s="13" t="s">
        <v>35</v>
      </c>
      <c r="AX125" s="13" t="s">
        <v>81</v>
      </c>
      <c r="AY125" s="235" t="s">
        <v>120</v>
      </c>
    </row>
    <row r="126" s="13" customFormat="1">
      <c r="A126" s="13"/>
      <c r="B126" s="225"/>
      <c r="C126" s="226"/>
      <c r="D126" s="218" t="s">
        <v>133</v>
      </c>
      <c r="E126" s="226"/>
      <c r="F126" s="228" t="s">
        <v>181</v>
      </c>
      <c r="G126" s="226"/>
      <c r="H126" s="229">
        <v>12.122999999999999</v>
      </c>
      <c r="I126" s="230"/>
      <c r="J126" s="226"/>
      <c r="K126" s="226"/>
      <c r="L126" s="231"/>
      <c r="M126" s="232"/>
      <c r="N126" s="233"/>
      <c r="O126" s="233"/>
      <c r="P126" s="233"/>
      <c r="Q126" s="233"/>
      <c r="R126" s="233"/>
      <c r="S126" s="233"/>
      <c r="T126" s="234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5" t="s">
        <v>133</v>
      </c>
      <c r="AU126" s="235" t="s">
        <v>83</v>
      </c>
      <c r="AV126" s="13" t="s">
        <v>83</v>
      </c>
      <c r="AW126" s="13" t="s">
        <v>4</v>
      </c>
      <c r="AX126" s="13" t="s">
        <v>81</v>
      </c>
      <c r="AY126" s="235" t="s">
        <v>120</v>
      </c>
    </row>
    <row r="127" s="2" customFormat="1" ht="24.15" customHeight="1">
      <c r="A127" s="39"/>
      <c r="B127" s="40"/>
      <c r="C127" s="205" t="s">
        <v>178</v>
      </c>
      <c r="D127" s="205" t="s">
        <v>122</v>
      </c>
      <c r="E127" s="206" t="s">
        <v>182</v>
      </c>
      <c r="F127" s="207" t="s">
        <v>183</v>
      </c>
      <c r="G127" s="208" t="s">
        <v>163</v>
      </c>
      <c r="H127" s="209">
        <v>44.899999999999999</v>
      </c>
      <c r="I127" s="210"/>
      <c r="J127" s="211">
        <f>ROUND(I127*H127,2)</f>
        <v>0</v>
      </c>
      <c r="K127" s="207" t="s">
        <v>126</v>
      </c>
      <c r="L127" s="45"/>
      <c r="M127" s="212" t="s">
        <v>28</v>
      </c>
      <c r="N127" s="213" t="s">
        <v>44</v>
      </c>
      <c r="O127" s="85"/>
      <c r="P127" s="214">
        <f>O127*H127</f>
        <v>0</v>
      </c>
      <c r="Q127" s="214">
        <v>0</v>
      </c>
      <c r="R127" s="214">
        <f>Q127*H127</f>
        <v>0</v>
      </c>
      <c r="S127" s="214">
        <v>0</v>
      </c>
      <c r="T127" s="215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16" t="s">
        <v>127</v>
      </c>
      <c r="AT127" s="216" t="s">
        <v>122</v>
      </c>
      <c r="AU127" s="216" t="s">
        <v>83</v>
      </c>
      <c r="AY127" s="18" t="s">
        <v>120</v>
      </c>
      <c r="BE127" s="217">
        <f>IF(N127="základní",J127,0)</f>
        <v>0</v>
      </c>
      <c r="BF127" s="217">
        <f>IF(N127="snížená",J127,0)</f>
        <v>0</v>
      </c>
      <c r="BG127" s="217">
        <f>IF(N127="zákl. přenesená",J127,0)</f>
        <v>0</v>
      </c>
      <c r="BH127" s="217">
        <f>IF(N127="sníž. přenesená",J127,0)</f>
        <v>0</v>
      </c>
      <c r="BI127" s="217">
        <f>IF(N127="nulová",J127,0)</f>
        <v>0</v>
      </c>
      <c r="BJ127" s="18" t="s">
        <v>81</v>
      </c>
      <c r="BK127" s="217">
        <f>ROUND(I127*H127,2)</f>
        <v>0</v>
      </c>
      <c r="BL127" s="18" t="s">
        <v>127</v>
      </c>
      <c r="BM127" s="216" t="s">
        <v>184</v>
      </c>
    </row>
    <row r="128" s="2" customFormat="1">
      <c r="A128" s="39"/>
      <c r="B128" s="40"/>
      <c r="C128" s="41"/>
      <c r="D128" s="218" t="s">
        <v>129</v>
      </c>
      <c r="E128" s="41"/>
      <c r="F128" s="219" t="s">
        <v>185</v>
      </c>
      <c r="G128" s="41"/>
      <c r="H128" s="41"/>
      <c r="I128" s="220"/>
      <c r="J128" s="41"/>
      <c r="K128" s="41"/>
      <c r="L128" s="45"/>
      <c r="M128" s="221"/>
      <c r="N128" s="222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129</v>
      </c>
      <c r="AU128" s="18" t="s">
        <v>83</v>
      </c>
    </row>
    <row r="129" s="2" customFormat="1">
      <c r="A129" s="39"/>
      <c r="B129" s="40"/>
      <c r="C129" s="41"/>
      <c r="D129" s="223" t="s">
        <v>131</v>
      </c>
      <c r="E129" s="41"/>
      <c r="F129" s="224" t="s">
        <v>186</v>
      </c>
      <c r="G129" s="41"/>
      <c r="H129" s="41"/>
      <c r="I129" s="220"/>
      <c r="J129" s="41"/>
      <c r="K129" s="41"/>
      <c r="L129" s="45"/>
      <c r="M129" s="221"/>
      <c r="N129" s="222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131</v>
      </c>
      <c r="AU129" s="18" t="s">
        <v>83</v>
      </c>
    </row>
    <row r="130" s="13" customFormat="1">
      <c r="A130" s="13"/>
      <c r="B130" s="225"/>
      <c r="C130" s="226"/>
      <c r="D130" s="218" t="s">
        <v>133</v>
      </c>
      <c r="E130" s="227" t="s">
        <v>28</v>
      </c>
      <c r="F130" s="228" t="s">
        <v>167</v>
      </c>
      <c r="G130" s="226"/>
      <c r="H130" s="229">
        <v>44.899999999999999</v>
      </c>
      <c r="I130" s="230"/>
      <c r="J130" s="226"/>
      <c r="K130" s="226"/>
      <c r="L130" s="231"/>
      <c r="M130" s="232"/>
      <c r="N130" s="233"/>
      <c r="O130" s="233"/>
      <c r="P130" s="233"/>
      <c r="Q130" s="233"/>
      <c r="R130" s="233"/>
      <c r="S130" s="233"/>
      <c r="T130" s="23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5" t="s">
        <v>133</v>
      </c>
      <c r="AU130" s="235" t="s">
        <v>83</v>
      </c>
      <c r="AV130" s="13" t="s">
        <v>83</v>
      </c>
      <c r="AW130" s="13" t="s">
        <v>35</v>
      </c>
      <c r="AX130" s="13" t="s">
        <v>81</v>
      </c>
      <c r="AY130" s="235" t="s">
        <v>120</v>
      </c>
    </row>
    <row r="131" s="2" customFormat="1" ht="16.5" customHeight="1">
      <c r="A131" s="39"/>
      <c r="B131" s="40"/>
      <c r="C131" s="248" t="s">
        <v>187</v>
      </c>
      <c r="D131" s="248" t="s">
        <v>175</v>
      </c>
      <c r="E131" s="249" t="s">
        <v>188</v>
      </c>
      <c r="F131" s="250" t="s">
        <v>189</v>
      </c>
      <c r="G131" s="251" t="s">
        <v>190</v>
      </c>
      <c r="H131" s="252">
        <v>1.347</v>
      </c>
      <c r="I131" s="253"/>
      <c r="J131" s="254">
        <f>ROUND(I131*H131,2)</f>
        <v>0</v>
      </c>
      <c r="K131" s="250" t="s">
        <v>126</v>
      </c>
      <c r="L131" s="255"/>
      <c r="M131" s="256" t="s">
        <v>28</v>
      </c>
      <c r="N131" s="257" t="s">
        <v>44</v>
      </c>
      <c r="O131" s="85"/>
      <c r="P131" s="214">
        <f>O131*H131</f>
        <v>0</v>
      </c>
      <c r="Q131" s="214">
        <v>0.001</v>
      </c>
      <c r="R131" s="214">
        <f>Q131*H131</f>
        <v>0.0013470000000000001</v>
      </c>
      <c r="S131" s="214">
        <v>0</v>
      </c>
      <c r="T131" s="215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16" t="s">
        <v>178</v>
      </c>
      <c r="AT131" s="216" t="s">
        <v>175</v>
      </c>
      <c r="AU131" s="216" t="s">
        <v>83</v>
      </c>
      <c r="AY131" s="18" t="s">
        <v>120</v>
      </c>
      <c r="BE131" s="217">
        <f>IF(N131="základní",J131,0)</f>
        <v>0</v>
      </c>
      <c r="BF131" s="217">
        <f>IF(N131="snížená",J131,0)</f>
        <v>0</v>
      </c>
      <c r="BG131" s="217">
        <f>IF(N131="zákl. přenesená",J131,0)</f>
        <v>0</v>
      </c>
      <c r="BH131" s="217">
        <f>IF(N131="sníž. přenesená",J131,0)</f>
        <v>0</v>
      </c>
      <c r="BI131" s="217">
        <f>IF(N131="nulová",J131,0)</f>
        <v>0</v>
      </c>
      <c r="BJ131" s="18" t="s">
        <v>81</v>
      </c>
      <c r="BK131" s="217">
        <f>ROUND(I131*H131,2)</f>
        <v>0</v>
      </c>
      <c r="BL131" s="18" t="s">
        <v>127</v>
      </c>
      <c r="BM131" s="216" t="s">
        <v>191</v>
      </c>
    </row>
    <row r="132" s="2" customFormat="1">
      <c r="A132" s="39"/>
      <c r="B132" s="40"/>
      <c r="C132" s="41"/>
      <c r="D132" s="218" t="s">
        <v>129</v>
      </c>
      <c r="E132" s="41"/>
      <c r="F132" s="219" t="s">
        <v>189</v>
      </c>
      <c r="G132" s="41"/>
      <c r="H132" s="41"/>
      <c r="I132" s="220"/>
      <c r="J132" s="41"/>
      <c r="K132" s="41"/>
      <c r="L132" s="45"/>
      <c r="M132" s="221"/>
      <c r="N132" s="222"/>
      <c r="O132" s="85"/>
      <c r="P132" s="85"/>
      <c r="Q132" s="85"/>
      <c r="R132" s="85"/>
      <c r="S132" s="85"/>
      <c r="T132" s="86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129</v>
      </c>
      <c r="AU132" s="18" t="s">
        <v>83</v>
      </c>
    </row>
    <row r="133" s="13" customFormat="1">
      <c r="A133" s="13"/>
      <c r="B133" s="225"/>
      <c r="C133" s="226"/>
      <c r="D133" s="218" t="s">
        <v>133</v>
      </c>
      <c r="E133" s="227" t="s">
        <v>28</v>
      </c>
      <c r="F133" s="228" t="s">
        <v>192</v>
      </c>
      <c r="G133" s="226"/>
      <c r="H133" s="229">
        <v>1.347</v>
      </c>
      <c r="I133" s="230"/>
      <c r="J133" s="226"/>
      <c r="K133" s="226"/>
      <c r="L133" s="231"/>
      <c r="M133" s="232"/>
      <c r="N133" s="233"/>
      <c r="O133" s="233"/>
      <c r="P133" s="233"/>
      <c r="Q133" s="233"/>
      <c r="R133" s="233"/>
      <c r="S133" s="233"/>
      <c r="T133" s="23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5" t="s">
        <v>133</v>
      </c>
      <c r="AU133" s="235" t="s">
        <v>83</v>
      </c>
      <c r="AV133" s="13" t="s">
        <v>83</v>
      </c>
      <c r="AW133" s="13" t="s">
        <v>35</v>
      </c>
      <c r="AX133" s="13" t="s">
        <v>73</v>
      </c>
      <c r="AY133" s="235" t="s">
        <v>120</v>
      </c>
    </row>
    <row r="134" s="14" customFormat="1">
      <c r="A134" s="14"/>
      <c r="B134" s="236"/>
      <c r="C134" s="237"/>
      <c r="D134" s="218" t="s">
        <v>133</v>
      </c>
      <c r="E134" s="238" t="s">
        <v>28</v>
      </c>
      <c r="F134" s="239" t="s">
        <v>142</v>
      </c>
      <c r="G134" s="237"/>
      <c r="H134" s="240">
        <v>1.347</v>
      </c>
      <c r="I134" s="241"/>
      <c r="J134" s="237"/>
      <c r="K134" s="237"/>
      <c r="L134" s="242"/>
      <c r="M134" s="243"/>
      <c r="N134" s="244"/>
      <c r="O134" s="244"/>
      <c r="P134" s="244"/>
      <c r="Q134" s="244"/>
      <c r="R134" s="244"/>
      <c r="S134" s="244"/>
      <c r="T134" s="245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6" t="s">
        <v>133</v>
      </c>
      <c r="AU134" s="246" t="s">
        <v>83</v>
      </c>
      <c r="AV134" s="14" t="s">
        <v>127</v>
      </c>
      <c r="AW134" s="14" t="s">
        <v>35</v>
      </c>
      <c r="AX134" s="14" t="s">
        <v>81</v>
      </c>
      <c r="AY134" s="246" t="s">
        <v>120</v>
      </c>
    </row>
    <row r="135" s="2" customFormat="1" ht="24.15" customHeight="1">
      <c r="A135" s="39"/>
      <c r="B135" s="40"/>
      <c r="C135" s="205" t="s">
        <v>193</v>
      </c>
      <c r="D135" s="205" t="s">
        <v>122</v>
      </c>
      <c r="E135" s="206" t="s">
        <v>194</v>
      </c>
      <c r="F135" s="207" t="s">
        <v>195</v>
      </c>
      <c r="G135" s="208" t="s">
        <v>163</v>
      </c>
      <c r="H135" s="209">
        <v>142.5</v>
      </c>
      <c r="I135" s="210"/>
      <c r="J135" s="211">
        <f>ROUND(I135*H135,2)</f>
        <v>0</v>
      </c>
      <c r="K135" s="207" t="s">
        <v>126</v>
      </c>
      <c r="L135" s="45"/>
      <c r="M135" s="212" t="s">
        <v>28</v>
      </c>
      <c r="N135" s="213" t="s">
        <v>44</v>
      </c>
      <c r="O135" s="85"/>
      <c r="P135" s="214">
        <f>O135*H135</f>
        <v>0</v>
      </c>
      <c r="Q135" s="214">
        <v>0</v>
      </c>
      <c r="R135" s="214">
        <f>Q135*H135</f>
        <v>0</v>
      </c>
      <c r="S135" s="214">
        <v>0</v>
      </c>
      <c r="T135" s="215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16" t="s">
        <v>127</v>
      </c>
      <c r="AT135" s="216" t="s">
        <v>122</v>
      </c>
      <c r="AU135" s="216" t="s">
        <v>83</v>
      </c>
      <c r="AY135" s="18" t="s">
        <v>120</v>
      </c>
      <c r="BE135" s="217">
        <f>IF(N135="základní",J135,0)</f>
        <v>0</v>
      </c>
      <c r="BF135" s="217">
        <f>IF(N135="snížená",J135,0)</f>
        <v>0</v>
      </c>
      <c r="BG135" s="217">
        <f>IF(N135="zákl. přenesená",J135,0)</f>
        <v>0</v>
      </c>
      <c r="BH135" s="217">
        <f>IF(N135="sníž. přenesená",J135,0)</f>
        <v>0</v>
      </c>
      <c r="BI135" s="217">
        <f>IF(N135="nulová",J135,0)</f>
        <v>0</v>
      </c>
      <c r="BJ135" s="18" t="s">
        <v>81</v>
      </c>
      <c r="BK135" s="217">
        <f>ROUND(I135*H135,2)</f>
        <v>0</v>
      </c>
      <c r="BL135" s="18" t="s">
        <v>127</v>
      </c>
      <c r="BM135" s="216" t="s">
        <v>196</v>
      </c>
    </row>
    <row r="136" s="2" customFormat="1">
      <c r="A136" s="39"/>
      <c r="B136" s="40"/>
      <c r="C136" s="41"/>
      <c r="D136" s="218" t="s">
        <v>129</v>
      </c>
      <c r="E136" s="41"/>
      <c r="F136" s="219" t="s">
        <v>197</v>
      </c>
      <c r="G136" s="41"/>
      <c r="H136" s="41"/>
      <c r="I136" s="220"/>
      <c r="J136" s="41"/>
      <c r="K136" s="41"/>
      <c r="L136" s="45"/>
      <c r="M136" s="221"/>
      <c r="N136" s="222"/>
      <c r="O136" s="85"/>
      <c r="P136" s="85"/>
      <c r="Q136" s="85"/>
      <c r="R136" s="85"/>
      <c r="S136" s="85"/>
      <c r="T136" s="86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129</v>
      </c>
      <c r="AU136" s="18" t="s">
        <v>83</v>
      </c>
    </row>
    <row r="137" s="2" customFormat="1">
      <c r="A137" s="39"/>
      <c r="B137" s="40"/>
      <c r="C137" s="41"/>
      <c r="D137" s="223" t="s">
        <v>131</v>
      </c>
      <c r="E137" s="41"/>
      <c r="F137" s="224" t="s">
        <v>198</v>
      </c>
      <c r="G137" s="41"/>
      <c r="H137" s="41"/>
      <c r="I137" s="220"/>
      <c r="J137" s="41"/>
      <c r="K137" s="41"/>
      <c r="L137" s="45"/>
      <c r="M137" s="221"/>
      <c r="N137" s="222"/>
      <c r="O137" s="85"/>
      <c r="P137" s="85"/>
      <c r="Q137" s="85"/>
      <c r="R137" s="85"/>
      <c r="S137" s="85"/>
      <c r="T137" s="86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131</v>
      </c>
      <c r="AU137" s="18" t="s">
        <v>83</v>
      </c>
    </row>
    <row r="138" s="13" customFormat="1">
      <c r="A138" s="13"/>
      <c r="B138" s="225"/>
      <c r="C138" s="226"/>
      <c r="D138" s="218" t="s">
        <v>133</v>
      </c>
      <c r="E138" s="227" t="s">
        <v>28</v>
      </c>
      <c r="F138" s="228" t="s">
        <v>199</v>
      </c>
      <c r="G138" s="226"/>
      <c r="H138" s="229">
        <v>142.5</v>
      </c>
      <c r="I138" s="230"/>
      <c r="J138" s="226"/>
      <c r="K138" s="226"/>
      <c r="L138" s="231"/>
      <c r="M138" s="232"/>
      <c r="N138" s="233"/>
      <c r="O138" s="233"/>
      <c r="P138" s="233"/>
      <c r="Q138" s="233"/>
      <c r="R138" s="233"/>
      <c r="S138" s="233"/>
      <c r="T138" s="23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5" t="s">
        <v>133</v>
      </c>
      <c r="AU138" s="235" t="s">
        <v>83</v>
      </c>
      <c r="AV138" s="13" t="s">
        <v>83</v>
      </c>
      <c r="AW138" s="13" t="s">
        <v>35</v>
      </c>
      <c r="AX138" s="13" t="s">
        <v>73</v>
      </c>
      <c r="AY138" s="235" t="s">
        <v>120</v>
      </c>
    </row>
    <row r="139" s="14" customFormat="1">
      <c r="A139" s="14"/>
      <c r="B139" s="236"/>
      <c r="C139" s="237"/>
      <c r="D139" s="218" t="s">
        <v>133</v>
      </c>
      <c r="E139" s="238" t="s">
        <v>28</v>
      </c>
      <c r="F139" s="239" t="s">
        <v>142</v>
      </c>
      <c r="G139" s="237"/>
      <c r="H139" s="240">
        <v>142.5</v>
      </c>
      <c r="I139" s="241"/>
      <c r="J139" s="237"/>
      <c r="K139" s="237"/>
      <c r="L139" s="242"/>
      <c r="M139" s="243"/>
      <c r="N139" s="244"/>
      <c r="O139" s="244"/>
      <c r="P139" s="244"/>
      <c r="Q139" s="244"/>
      <c r="R139" s="244"/>
      <c r="S139" s="244"/>
      <c r="T139" s="245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6" t="s">
        <v>133</v>
      </c>
      <c r="AU139" s="246" t="s">
        <v>83</v>
      </c>
      <c r="AV139" s="14" t="s">
        <v>127</v>
      </c>
      <c r="AW139" s="14" t="s">
        <v>35</v>
      </c>
      <c r="AX139" s="14" t="s">
        <v>81</v>
      </c>
      <c r="AY139" s="246" t="s">
        <v>120</v>
      </c>
    </row>
    <row r="140" s="2" customFormat="1" ht="33" customHeight="1">
      <c r="A140" s="39"/>
      <c r="B140" s="40"/>
      <c r="C140" s="205" t="s">
        <v>200</v>
      </c>
      <c r="D140" s="205" t="s">
        <v>122</v>
      </c>
      <c r="E140" s="206" t="s">
        <v>201</v>
      </c>
      <c r="F140" s="207" t="s">
        <v>202</v>
      </c>
      <c r="G140" s="208" t="s">
        <v>163</v>
      </c>
      <c r="H140" s="209">
        <v>44.899999999999999</v>
      </c>
      <c r="I140" s="210"/>
      <c r="J140" s="211">
        <f>ROUND(I140*H140,2)</f>
        <v>0</v>
      </c>
      <c r="K140" s="207" t="s">
        <v>126</v>
      </c>
      <c r="L140" s="45"/>
      <c r="M140" s="212" t="s">
        <v>28</v>
      </c>
      <c r="N140" s="213" t="s">
        <v>44</v>
      </c>
      <c r="O140" s="85"/>
      <c r="P140" s="214">
        <f>O140*H140</f>
        <v>0</v>
      </c>
      <c r="Q140" s="214">
        <v>0</v>
      </c>
      <c r="R140" s="214">
        <f>Q140*H140</f>
        <v>0</v>
      </c>
      <c r="S140" s="214">
        <v>0</v>
      </c>
      <c r="T140" s="215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16" t="s">
        <v>127</v>
      </c>
      <c r="AT140" s="216" t="s">
        <v>122</v>
      </c>
      <c r="AU140" s="216" t="s">
        <v>83</v>
      </c>
      <c r="AY140" s="18" t="s">
        <v>120</v>
      </c>
      <c r="BE140" s="217">
        <f>IF(N140="základní",J140,0)</f>
        <v>0</v>
      </c>
      <c r="BF140" s="217">
        <f>IF(N140="snížená",J140,0)</f>
        <v>0</v>
      </c>
      <c r="BG140" s="217">
        <f>IF(N140="zákl. přenesená",J140,0)</f>
        <v>0</v>
      </c>
      <c r="BH140" s="217">
        <f>IF(N140="sníž. přenesená",J140,0)</f>
        <v>0</v>
      </c>
      <c r="BI140" s="217">
        <f>IF(N140="nulová",J140,0)</f>
        <v>0</v>
      </c>
      <c r="BJ140" s="18" t="s">
        <v>81</v>
      </c>
      <c r="BK140" s="217">
        <f>ROUND(I140*H140,2)</f>
        <v>0</v>
      </c>
      <c r="BL140" s="18" t="s">
        <v>127</v>
      </c>
      <c r="BM140" s="216" t="s">
        <v>203</v>
      </c>
    </row>
    <row r="141" s="2" customFormat="1">
      <c r="A141" s="39"/>
      <c r="B141" s="40"/>
      <c r="C141" s="41"/>
      <c r="D141" s="218" t="s">
        <v>129</v>
      </c>
      <c r="E141" s="41"/>
      <c r="F141" s="219" t="s">
        <v>204</v>
      </c>
      <c r="G141" s="41"/>
      <c r="H141" s="41"/>
      <c r="I141" s="220"/>
      <c r="J141" s="41"/>
      <c r="K141" s="41"/>
      <c r="L141" s="45"/>
      <c r="M141" s="221"/>
      <c r="N141" s="222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129</v>
      </c>
      <c r="AU141" s="18" t="s">
        <v>83</v>
      </c>
    </row>
    <row r="142" s="2" customFormat="1">
      <c r="A142" s="39"/>
      <c r="B142" s="40"/>
      <c r="C142" s="41"/>
      <c r="D142" s="223" t="s">
        <v>131</v>
      </c>
      <c r="E142" s="41"/>
      <c r="F142" s="224" t="s">
        <v>205</v>
      </c>
      <c r="G142" s="41"/>
      <c r="H142" s="41"/>
      <c r="I142" s="220"/>
      <c r="J142" s="41"/>
      <c r="K142" s="41"/>
      <c r="L142" s="45"/>
      <c r="M142" s="221"/>
      <c r="N142" s="222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131</v>
      </c>
      <c r="AU142" s="18" t="s">
        <v>83</v>
      </c>
    </row>
    <row r="143" s="13" customFormat="1">
      <c r="A143" s="13"/>
      <c r="B143" s="225"/>
      <c r="C143" s="226"/>
      <c r="D143" s="218" t="s">
        <v>133</v>
      </c>
      <c r="E143" s="227" t="s">
        <v>28</v>
      </c>
      <c r="F143" s="228" t="s">
        <v>167</v>
      </c>
      <c r="G143" s="226"/>
      <c r="H143" s="229">
        <v>44.899999999999999</v>
      </c>
      <c r="I143" s="230"/>
      <c r="J143" s="226"/>
      <c r="K143" s="226"/>
      <c r="L143" s="231"/>
      <c r="M143" s="232"/>
      <c r="N143" s="233"/>
      <c r="O143" s="233"/>
      <c r="P143" s="233"/>
      <c r="Q143" s="233"/>
      <c r="R143" s="233"/>
      <c r="S143" s="233"/>
      <c r="T143" s="23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5" t="s">
        <v>133</v>
      </c>
      <c r="AU143" s="235" t="s">
        <v>83</v>
      </c>
      <c r="AV143" s="13" t="s">
        <v>83</v>
      </c>
      <c r="AW143" s="13" t="s">
        <v>35</v>
      </c>
      <c r="AX143" s="13" t="s">
        <v>73</v>
      </c>
      <c r="AY143" s="235" t="s">
        <v>120</v>
      </c>
    </row>
    <row r="144" s="14" customFormat="1">
      <c r="A144" s="14"/>
      <c r="B144" s="236"/>
      <c r="C144" s="237"/>
      <c r="D144" s="218" t="s">
        <v>133</v>
      </c>
      <c r="E144" s="238" t="s">
        <v>28</v>
      </c>
      <c r="F144" s="239" t="s">
        <v>142</v>
      </c>
      <c r="G144" s="237"/>
      <c r="H144" s="240">
        <v>44.899999999999999</v>
      </c>
      <c r="I144" s="241"/>
      <c r="J144" s="237"/>
      <c r="K144" s="237"/>
      <c r="L144" s="242"/>
      <c r="M144" s="243"/>
      <c r="N144" s="244"/>
      <c r="O144" s="244"/>
      <c r="P144" s="244"/>
      <c r="Q144" s="244"/>
      <c r="R144" s="244"/>
      <c r="S144" s="244"/>
      <c r="T144" s="245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6" t="s">
        <v>133</v>
      </c>
      <c r="AU144" s="246" t="s">
        <v>83</v>
      </c>
      <c r="AV144" s="14" t="s">
        <v>127</v>
      </c>
      <c r="AW144" s="14" t="s">
        <v>35</v>
      </c>
      <c r="AX144" s="14" t="s">
        <v>81</v>
      </c>
      <c r="AY144" s="246" t="s">
        <v>120</v>
      </c>
    </row>
    <row r="145" s="2" customFormat="1" ht="33" customHeight="1">
      <c r="A145" s="39"/>
      <c r="B145" s="40"/>
      <c r="C145" s="205" t="s">
        <v>8</v>
      </c>
      <c r="D145" s="205" t="s">
        <v>122</v>
      </c>
      <c r="E145" s="206" t="s">
        <v>206</v>
      </c>
      <c r="F145" s="207" t="s">
        <v>207</v>
      </c>
      <c r="G145" s="208" t="s">
        <v>163</v>
      </c>
      <c r="H145" s="209">
        <v>44.899999999999999</v>
      </c>
      <c r="I145" s="210"/>
      <c r="J145" s="211">
        <f>ROUND(I145*H145,2)</f>
        <v>0</v>
      </c>
      <c r="K145" s="207" t="s">
        <v>126</v>
      </c>
      <c r="L145" s="45"/>
      <c r="M145" s="212" t="s">
        <v>28</v>
      </c>
      <c r="N145" s="213" t="s">
        <v>44</v>
      </c>
      <c r="O145" s="85"/>
      <c r="P145" s="214">
        <f>O145*H145</f>
        <v>0</v>
      </c>
      <c r="Q145" s="214">
        <v>0</v>
      </c>
      <c r="R145" s="214">
        <f>Q145*H145</f>
        <v>0</v>
      </c>
      <c r="S145" s="214">
        <v>0</v>
      </c>
      <c r="T145" s="215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16" t="s">
        <v>127</v>
      </c>
      <c r="AT145" s="216" t="s">
        <v>122</v>
      </c>
      <c r="AU145" s="216" t="s">
        <v>83</v>
      </c>
      <c r="AY145" s="18" t="s">
        <v>120</v>
      </c>
      <c r="BE145" s="217">
        <f>IF(N145="základní",J145,0)</f>
        <v>0</v>
      </c>
      <c r="BF145" s="217">
        <f>IF(N145="snížená",J145,0)</f>
        <v>0</v>
      </c>
      <c r="BG145" s="217">
        <f>IF(N145="zákl. přenesená",J145,0)</f>
        <v>0</v>
      </c>
      <c r="BH145" s="217">
        <f>IF(N145="sníž. přenesená",J145,0)</f>
        <v>0</v>
      </c>
      <c r="BI145" s="217">
        <f>IF(N145="nulová",J145,0)</f>
        <v>0</v>
      </c>
      <c r="BJ145" s="18" t="s">
        <v>81</v>
      </c>
      <c r="BK145" s="217">
        <f>ROUND(I145*H145,2)</f>
        <v>0</v>
      </c>
      <c r="BL145" s="18" t="s">
        <v>127</v>
      </c>
      <c r="BM145" s="216" t="s">
        <v>208</v>
      </c>
    </row>
    <row r="146" s="2" customFormat="1">
      <c r="A146" s="39"/>
      <c r="B146" s="40"/>
      <c r="C146" s="41"/>
      <c r="D146" s="218" t="s">
        <v>129</v>
      </c>
      <c r="E146" s="41"/>
      <c r="F146" s="219" t="s">
        <v>209</v>
      </c>
      <c r="G146" s="41"/>
      <c r="H146" s="41"/>
      <c r="I146" s="220"/>
      <c r="J146" s="41"/>
      <c r="K146" s="41"/>
      <c r="L146" s="45"/>
      <c r="M146" s="221"/>
      <c r="N146" s="222"/>
      <c r="O146" s="85"/>
      <c r="P146" s="85"/>
      <c r="Q146" s="85"/>
      <c r="R146" s="85"/>
      <c r="S146" s="85"/>
      <c r="T146" s="86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129</v>
      </c>
      <c r="AU146" s="18" t="s">
        <v>83</v>
      </c>
    </row>
    <row r="147" s="2" customFormat="1">
      <c r="A147" s="39"/>
      <c r="B147" s="40"/>
      <c r="C147" s="41"/>
      <c r="D147" s="223" t="s">
        <v>131</v>
      </c>
      <c r="E147" s="41"/>
      <c r="F147" s="224" t="s">
        <v>210</v>
      </c>
      <c r="G147" s="41"/>
      <c r="H147" s="41"/>
      <c r="I147" s="220"/>
      <c r="J147" s="41"/>
      <c r="K147" s="41"/>
      <c r="L147" s="45"/>
      <c r="M147" s="221"/>
      <c r="N147" s="222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131</v>
      </c>
      <c r="AU147" s="18" t="s">
        <v>83</v>
      </c>
    </row>
    <row r="148" s="13" customFormat="1">
      <c r="A148" s="13"/>
      <c r="B148" s="225"/>
      <c r="C148" s="226"/>
      <c r="D148" s="218" t="s">
        <v>133</v>
      </c>
      <c r="E148" s="227" t="s">
        <v>28</v>
      </c>
      <c r="F148" s="228" t="s">
        <v>167</v>
      </c>
      <c r="G148" s="226"/>
      <c r="H148" s="229">
        <v>44.899999999999999</v>
      </c>
      <c r="I148" s="230"/>
      <c r="J148" s="226"/>
      <c r="K148" s="226"/>
      <c r="L148" s="231"/>
      <c r="M148" s="232"/>
      <c r="N148" s="233"/>
      <c r="O148" s="233"/>
      <c r="P148" s="233"/>
      <c r="Q148" s="233"/>
      <c r="R148" s="233"/>
      <c r="S148" s="233"/>
      <c r="T148" s="234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5" t="s">
        <v>133</v>
      </c>
      <c r="AU148" s="235" t="s">
        <v>83</v>
      </c>
      <c r="AV148" s="13" t="s">
        <v>83</v>
      </c>
      <c r="AW148" s="13" t="s">
        <v>35</v>
      </c>
      <c r="AX148" s="13" t="s">
        <v>73</v>
      </c>
      <c r="AY148" s="235" t="s">
        <v>120</v>
      </c>
    </row>
    <row r="149" s="14" customFormat="1">
      <c r="A149" s="14"/>
      <c r="B149" s="236"/>
      <c r="C149" s="237"/>
      <c r="D149" s="218" t="s">
        <v>133</v>
      </c>
      <c r="E149" s="238" t="s">
        <v>28</v>
      </c>
      <c r="F149" s="239" t="s">
        <v>142</v>
      </c>
      <c r="G149" s="237"/>
      <c r="H149" s="240">
        <v>44.899999999999999</v>
      </c>
      <c r="I149" s="241"/>
      <c r="J149" s="237"/>
      <c r="K149" s="237"/>
      <c r="L149" s="242"/>
      <c r="M149" s="243"/>
      <c r="N149" s="244"/>
      <c r="O149" s="244"/>
      <c r="P149" s="244"/>
      <c r="Q149" s="244"/>
      <c r="R149" s="244"/>
      <c r="S149" s="244"/>
      <c r="T149" s="245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6" t="s">
        <v>133</v>
      </c>
      <c r="AU149" s="246" t="s">
        <v>83</v>
      </c>
      <c r="AV149" s="14" t="s">
        <v>127</v>
      </c>
      <c r="AW149" s="14" t="s">
        <v>35</v>
      </c>
      <c r="AX149" s="14" t="s">
        <v>81</v>
      </c>
      <c r="AY149" s="246" t="s">
        <v>120</v>
      </c>
    </row>
    <row r="150" s="2" customFormat="1" ht="16.5" customHeight="1">
      <c r="A150" s="39"/>
      <c r="B150" s="40"/>
      <c r="C150" s="205" t="s">
        <v>211</v>
      </c>
      <c r="D150" s="205" t="s">
        <v>122</v>
      </c>
      <c r="E150" s="206" t="s">
        <v>212</v>
      </c>
      <c r="F150" s="207" t="s">
        <v>213</v>
      </c>
      <c r="G150" s="208" t="s">
        <v>125</v>
      </c>
      <c r="H150" s="209">
        <v>1.347</v>
      </c>
      <c r="I150" s="210"/>
      <c r="J150" s="211">
        <f>ROUND(I150*H150,2)</f>
        <v>0</v>
      </c>
      <c r="K150" s="207" t="s">
        <v>126</v>
      </c>
      <c r="L150" s="45"/>
      <c r="M150" s="212" t="s">
        <v>28</v>
      </c>
      <c r="N150" s="213" t="s">
        <v>44</v>
      </c>
      <c r="O150" s="85"/>
      <c r="P150" s="214">
        <f>O150*H150</f>
        <v>0</v>
      </c>
      <c r="Q150" s="214">
        <v>0</v>
      </c>
      <c r="R150" s="214">
        <f>Q150*H150</f>
        <v>0</v>
      </c>
      <c r="S150" s="214">
        <v>0</v>
      </c>
      <c r="T150" s="215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6" t="s">
        <v>127</v>
      </c>
      <c r="AT150" s="216" t="s">
        <v>122</v>
      </c>
      <c r="AU150" s="216" t="s">
        <v>83</v>
      </c>
      <c r="AY150" s="18" t="s">
        <v>120</v>
      </c>
      <c r="BE150" s="217">
        <f>IF(N150="základní",J150,0)</f>
        <v>0</v>
      </c>
      <c r="BF150" s="217">
        <f>IF(N150="snížená",J150,0)</f>
        <v>0</v>
      </c>
      <c r="BG150" s="217">
        <f>IF(N150="zákl. přenesená",J150,0)</f>
        <v>0</v>
      </c>
      <c r="BH150" s="217">
        <f>IF(N150="sníž. přenesená",J150,0)</f>
        <v>0</v>
      </c>
      <c r="BI150" s="217">
        <f>IF(N150="nulová",J150,0)</f>
        <v>0</v>
      </c>
      <c r="BJ150" s="18" t="s">
        <v>81</v>
      </c>
      <c r="BK150" s="217">
        <f>ROUND(I150*H150,2)</f>
        <v>0</v>
      </c>
      <c r="BL150" s="18" t="s">
        <v>127</v>
      </c>
      <c r="BM150" s="216" t="s">
        <v>214</v>
      </c>
    </row>
    <row r="151" s="2" customFormat="1">
      <c r="A151" s="39"/>
      <c r="B151" s="40"/>
      <c r="C151" s="41"/>
      <c r="D151" s="218" t="s">
        <v>129</v>
      </c>
      <c r="E151" s="41"/>
      <c r="F151" s="219" t="s">
        <v>215</v>
      </c>
      <c r="G151" s="41"/>
      <c r="H151" s="41"/>
      <c r="I151" s="220"/>
      <c r="J151" s="41"/>
      <c r="K151" s="41"/>
      <c r="L151" s="45"/>
      <c r="M151" s="221"/>
      <c r="N151" s="222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129</v>
      </c>
      <c r="AU151" s="18" t="s">
        <v>83</v>
      </c>
    </row>
    <row r="152" s="2" customFormat="1">
      <c r="A152" s="39"/>
      <c r="B152" s="40"/>
      <c r="C152" s="41"/>
      <c r="D152" s="223" t="s">
        <v>131</v>
      </c>
      <c r="E152" s="41"/>
      <c r="F152" s="224" t="s">
        <v>216</v>
      </c>
      <c r="G152" s="41"/>
      <c r="H152" s="41"/>
      <c r="I152" s="220"/>
      <c r="J152" s="41"/>
      <c r="K152" s="41"/>
      <c r="L152" s="45"/>
      <c r="M152" s="221"/>
      <c r="N152" s="222"/>
      <c r="O152" s="85"/>
      <c r="P152" s="85"/>
      <c r="Q152" s="85"/>
      <c r="R152" s="85"/>
      <c r="S152" s="85"/>
      <c r="T152" s="86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131</v>
      </c>
      <c r="AU152" s="18" t="s">
        <v>83</v>
      </c>
    </row>
    <row r="153" s="2" customFormat="1">
      <c r="A153" s="39"/>
      <c r="B153" s="40"/>
      <c r="C153" s="41"/>
      <c r="D153" s="218" t="s">
        <v>149</v>
      </c>
      <c r="E153" s="41"/>
      <c r="F153" s="247" t="s">
        <v>217</v>
      </c>
      <c r="G153" s="41"/>
      <c r="H153" s="41"/>
      <c r="I153" s="220"/>
      <c r="J153" s="41"/>
      <c r="K153" s="41"/>
      <c r="L153" s="45"/>
      <c r="M153" s="221"/>
      <c r="N153" s="222"/>
      <c r="O153" s="85"/>
      <c r="P153" s="85"/>
      <c r="Q153" s="85"/>
      <c r="R153" s="85"/>
      <c r="S153" s="85"/>
      <c r="T153" s="86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149</v>
      </c>
      <c r="AU153" s="18" t="s">
        <v>83</v>
      </c>
    </row>
    <row r="154" s="13" customFormat="1">
      <c r="A154" s="13"/>
      <c r="B154" s="225"/>
      <c r="C154" s="226"/>
      <c r="D154" s="218" t="s">
        <v>133</v>
      </c>
      <c r="E154" s="227" t="s">
        <v>28</v>
      </c>
      <c r="F154" s="228" t="s">
        <v>218</v>
      </c>
      <c r="G154" s="226"/>
      <c r="H154" s="229">
        <v>1.347</v>
      </c>
      <c r="I154" s="230"/>
      <c r="J154" s="226"/>
      <c r="K154" s="226"/>
      <c r="L154" s="231"/>
      <c r="M154" s="232"/>
      <c r="N154" s="233"/>
      <c r="O154" s="233"/>
      <c r="P154" s="233"/>
      <c r="Q154" s="233"/>
      <c r="R154" s="233"/>
      <c r="S154" s="233"/>
      <c r="T154" s="234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5" t="s">
        <v>133</v>
      </c>
      <c r="AU154" s="235" t="s">
        <v>83</v>
      </c>
      <c r="AV154" s="13" t="s">
        <v>83</v>
      </c>
      <c r="AW154" s="13" t="s">
        <v>35</v>
      </c>
      <c r="AX154" s="13" t="s">
        <v>73</v>
      </c>
      <c r="AY154" s="235" t="s">
        <v>120</v>
      </c>
    </row>
    <row r="155" s="14" customFormat="1">
      <c r="A155" s="14"/>
      <c r="B155" s="236"/>
      <c r="C155" s="237"/>
      <c r="D155" s="218" t="s">
        <v>133</v>
      </c>
      <c r="E155" s="238" t="s">
        <v>28</v>
      </c>
      <c r="F155" s="239" t="s">
        <v>142</v>
      </c>
      <c r="G155" s="237"/>
      <c r="H155" s="240">
        <v>1.347</v>
      </c>
      <c r="I155" s="241"/>
      <c r="J155" s="237"/>
      <c r="K155" s="237"/>
      <c r="L155" s="242"/>
      <c r="M155" s="243"/>
      <c r="N155" s="244"/>
      <c r="O155" s="244"/>
      <c r="P155" s="244"/>
      <c r="Q155" s="244"/>
      <c r="R155" s="244"/>
      <c r="S155" s="244"/>
      <c r="T155" s="245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6" t="s">
        <v>133</v>
      </c>
      <c r="AU155" s="246" t="s">
        <v>83</v>
      </c>
      <c r="AV155" s="14" t="s">
        <v>127</v>
      </c>
      <c r="AW155" s="14" t="s">
        <v>35</v>
      </c>
      <c r="AX155" s="14" t="s">
        <v>81</v>
      </c>
      <c r="AY155" s="246" t="s">
        <v>120</v>
      </c>
    </row>
    <row r="156" s="12" customFormat="1" ht="22.8" customHeight="1">
      <c r="A156" s="12"/>
      <c r="B156" s="189"/>
      <c r="C156" s="190"/>
      <c r="D156" s="191" t="s">
        <v>72</v>
      </c>
      <c r="E156" s="203" t="s">
        <v>160</v>
      </c>
      <c r="F156" s="203" t="s">
        <v>219</v>
      </c>
      <c r="G156" s="190"/>
      <c r="H156" s="190"/>
      <c r="I156" s="193"/>
      <c r="J156" s="204">
        <f>BK156</f>
        <v>0</v>
      </c>
      <c r="K156" s="190"/>
      <c r="L156" s="195"/>
      <c r="M156" s="196"/>
      <c r="N156" s="197"/>
      <c r="O156" s="197"/>
      <c r="P156" s="198">
        <f>SUM(P157:P194)</f>
        <v>0</v>
      </c>
      <c r="Q156" s="197"/>
      <c r="R156" s="198">
        <f>SUM(R157:R194)</f>
        <v>94.537619000000007</v>
      </c>
      <c r="S156" s="197"/>
      <c r="T156" s="199">
        <f>SUM(T157:T194)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00" t="s">
        <v>81</v>
      </c>
      <c r="AT156" s="201" t="s">
        <v>72</v>
      </c>
      <c r="AU156" s="201" t="s">
        <v>81</v>
      </c>
      <c r="AY156" s="200" t="s">
        <v>120</v>
      </c>
      <c r="BK156" s="202">
        <f>SUM(BK157:BK194)</f>
        <v>0</v>
      </c>
    </row>
    <row r="157" s="2" customFormat="1" ht="21.75" customHeight="1">
      <c r="A157" s="39"/>
      <c r="B157" s="40"/>
      <c r="C157" s="205" t="s">
        <v>220</v>
      </c>
      <c r="D157" s="205" t="s">
        <v>122</v>
      </c>
      <c r="E157" s="206" t="s">
        <v>221</v>
      </c>
      <c r="F157" s="207" t="s">
        <v>222</v>
      </c>
      <c r="G157" s="208" t="s">
        <v>163</v>
      </c>
      <c r="H157" s="209">
        <v>105.90000000000001</v>
      </c>
      <c r="I157" s="210"/>
      <c r="J157" s="211">
        <f>ROUND(I157*H157,2)</f>
        <v>0</v>
      </c>
      <c r="K157" s="207" t="s">
        <v>126</v>
      </c>
      <c r="L157" s="45"/>
      <c r="M157" s="212" t="s">
        <v>28</v>
      </c>
      <c r="N157" s="213" t="s">
        <v>44</v>
      </c>
      <c r="O157" s="85"/>
      <c r="P157" s="214">
        <f>O157*H157</f>
        <v>0</v>
      </c>
      <c r="Q157" s="214">
        <v>0.48299999999999998</v>
      </c>
      <c r="R157" s="214">
        <f>Q157*H157</f>
        <v>51.149700000000003</v>
      </c>
      <c r="S157" s="214">
        <v>0</v>
      </c>
      <c r="T157" s="215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16" t="s">
        <v>127</v>
      </c>
      <c r="AT157" s="216" t="s">
        <v>122</v>
      </c>
      <c r="AU157" s="216" t="s">
        <v>83</v>
      </c>
      <c r="AY157" s="18" t="s">
        <v>120</v>
      </c>
      <c r="BE157" s="217">
        <f>IF(N157="základní",J157,0)</f>
        <v>0</v>
      </c>
      <c r="BF157" s="217">
        <f>IF(N157="snížená",J157,0)</f>
        <v>0</v>
      </c>
      <c r="BG157" s="217">
        <f>IF(N157="zákl. přenesená",J157,0)</f>
        <v>0</v>
      </c>
      <c r="BH157" s="217">
        <f>IF(N157="sníž. přenesená",J157,0)</f>
        <v>0</v>
      </c>
      <c r="BI157" s="217">
        <f>IF(N157="nulová",J157,0)</f>
        <v>0</v>
      </c>
      <c r="BJ157" s="18" t="s">
        <v>81</v>
      </c>
      <c r="BK157" s="217">
        <f>ROUND(I157*H157,2)</f>
        <v>0</v>
      </c>
      <c r="BL157" s="18" t="s">
        <v>127</v>
      </c>
      <c r="BM157" s="216" t="s">
        <v>223</v>
      </c>
    </row>
    <row r="158" s="2" customFormat="1">
      <c r="A158" s="39"/>
      <c r="B158" s="40"/>
      <c r="C158" s="41"/>
      <c r="D158" s="218" t="s">
        <v>129</v>
      </c>
      <c r="E158" s="41"/>
      <c r="F158" s="219" t="s">
        <v>224</v>
      </c>
      <c r="G158" s="41"/>
      <c r="H158" s="41"/>
      <c r="I158" s="220"/>
      <c r="J158" s="41"/>
      <c r="K158" s="41"/>
      <c r="L158" s="45"/>
      <c r="M158" s="221"/>
      <c r="N158" s="222"/>
      <c r="O158" s="85"/>
      <c r="P158" s="85"/>
      <c r="Q158" s="85"/>
      <c r="R158" s="85"/>
      <c r="S158" s="85"/>
      <c r="T158" s="86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129</v>
      </c>
      <c r="AU158" s="18" t="s">
        <v>83</v>
      </c>
    </row>
    <row r="159" s="2" customFormat="1">
      <c r="A159" s="39"/>
      <c r="B159" s="40"/>
      <c r="C159" s="41"/>
      <c r="D159" s="223" t="s">
        <v>131</v>
      </c>
      <c r="E159" s="41"/>
      <c r="F159" s="224" t="s">
        <v>225</v>
      </c>
      <c r="G159" s="41"/>
      <c r="H159" s="41"/>
      <c r="I159" s="220"/>
      <c r="J159" s="41"/>
      <c r="K159" s="41"/>
      <c r="L159" s="45"/>
      <c r="M159" s="221"/>
      <c r="N159" s="222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131</v>
      </c>
      <c r="AU159" s="18" t="s">
        <v>83</v>
      </c>
    </row>
    <row r="160" s="13" customFormat="1">
      <c r="A160" s="13"/>
      <c r="B160" s="225"/>
      <c r="C160" s="226"/>
      <c r="D160" s="218" t="s">
        <v>133</v>
      </c>
      <c r="E160" s="227" t="s">
        <v>28</v>
      </c>
      <c r="F160" s="228" t="s">
        <v>226</v>
      </c>
      <c r="G160" s="226"/>
      <c r="H160" s="229">
        <v>105.90000000000001</v>
      </c>
      <c r="I160" s="230"/>
      <c r="J160" s="226"/>
      <c r="K160" s="226"/>
      <c r="L160" s="231"/>
      <c r="M160" s="232"/>
      <c r="N160" s="233"/>
      <c r="O160" s="233"/>
      <c r="P160" s="233"/>
      <c r="Q160" s="233"/>
      <c r="R160" s="233"/>
      <c r="S160" s="233"/>
      <c r="T160" s="234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5" t="s">
        <v>133</v>
      </c>
      <c r="AU160" s="235" t="s">
        <v>83</v>
      </c>
      <c r="AV160" s="13" t="s">
        <v>83</v>
      </c>
      <c r="AW160" s="13" t="s">
        <v>35</v>
      </c>
      <c r="AX160" s="13" t="s">
        <v>81</v>
      </c>
      <c r="AY160" s="235" t="s">
        <v>120</v>
      </c>
    </row>
    <row r="161" s="2" customFormat="1" ht="24.15" customHeight="1">
      <c r="A161" s="39"/>
      <c r="B161" s="40"/>
      <c r="C161" s="205" t="s">
        <v>227</v>
      </c>
      <c r="D161" s="205" t="s">
        <v>122</v>
      </c>
      <c r="E161" s="206" t="s">
        <v>228</v>
      </c>
      <c r="F161" s="207" t="s">
        <v>229</v>
      </c>
      <c r="G161" s="208" t="s">
        <v>163</v>
      </c>
      <c r="H161" s="209">
        <v>53</v>
      </c>
      <c r="I161" s="210"/>
      <c r="J161" s="211">
        <f>ROUND(I161*H161,2)</f>
        <v>0</v>
      </c>
      <c r="K161" s="207" t="s">
        <v>126</v>
      </c>
      <c r="L161" s="45"/>
      <c r="M161" s="212" t="s">
        <v>28</v>
      </c>
      <c r="N161" s="213" t="s">
        <v>44</v>
      </c>
      <c r="O161" s="85"/>
      <c r="P161" s="214">
        <f>O161*H161</f>
        <v>0</v>
      </c>
      <c r="Q161" s="214">
        <v>0.19</v>
      </c>
      <c r="R161" s="214">
        <f>Q161*H161</f>
        <v>10.07</v>
      </c>
      <c r="S161" s="214">
        <v>0</v>
      </c>
      <c r="T161" s="215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16" t="s">
        <v>127</v>
      </c>
      <c r="AT161" s="216" t="s">
        <v>122</v>
      </c>
      <c r="AU161" s="216" t="s">
        <v>83</v>
      </c>
      <c r="AY161" s="18" t="s">
        <v>120</v>
      </c>
      <c r="BE161" s="217">
        <f>IF(N161="základní",J161,0)</f>
        <v>0</v>
      </c>
      <c r="BF161" s="217">
        <f>IF(N161="snížená",J161,0)</f>
        <v>0</v>
      </c>
      <c r="BG161" s="217">
        <f>IF(N161="zákl. přenesená",J161,0)</f>
        <v>0</v>
      </c>
      <c r="BH161" s="217">
        <f>IF(N161="sníž. přenesená",J161,0)</f>
        <v>0</v>
      </c>
      <c r="BI161" s="217">
        <f>IF(N161="nulová",J161,0)</f>
        <v>0</v>
      </c>
      <c r="BJ161" s="18" t="s">
        <v>81</v>
      </c>
      <c r="BK161" s="217">
        <f>ROUND(I161*H161,2)</f>
        <v>0</v>
      </c>
      <c r="BL161" s="18" t="s">
        <v>127</v>
      </c>
      <c r="BM161" s="216" t="s">
        <v>230</v>
      </c>
    </row>
    <row r="162" s="2" customFormat="1">
      <c r="A162" s="39"/>
      <c r="B162" s="40"/>
      <c r="C162" s="41"/>
      <c r="D162" s="218" t="s">
        <v>129</v>
      </c>
      <c r="E162" s="41"/>
      <c r="F162" s="219" t="s">
        <v>231</v>
      </c>
      <c r="G162" s="41"/>
      <c r="H162" s="41"/>
      <c r="I162" s="220"/>
      <c r="J162" s="41"/>
      <c r="K162" s="41"/>
      <c r="L162" s="45"/>
      <c r="M162" s="221"/>
      <c r="N162" s="222"/>
      <c r="O162" s="85"/>
      <c r="P162" s="85"/>
      <c r="Q162" s="85"/>
      <c r="R162" s="85"/>
      <c r="S162" s="85"/>
      <c r="T162" s="86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129</v>
      </c>
      <c r="AU162" s="18" t="s">
        <v>83</v>
      </c>
    </row>
    <row r="163" s="2" customFormat="1">
      <c r="A163" s="39"/>
      <c r="B163" s="40"/>
      <c r="C163" s="41"/>
      <c r="D163" s="223" t="s">
        <v>131</v>
      </c>
      <c r="E163" s="41"/>
      <c r="F163" s="224" t="s">
        <v>232</v>
      </c>
      <c r="G163" s="41"/>
      <c r="H163" s="41"/>
      <c r="I163" s="220"/>
      <c r="J163" s="41"/>
      <c r="K163" s="41"/>
      <c r="L163" s="45"/>
      <c r="M163" s="221"/>
      <c r="N163" s="222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131</v>
      </c>
      <c r="AU163" s="18" t="s">
        <v>83</v>
      </c>
    </row>
    <row r="164" s="13" customFormat="1">
      <c r="A164" s="13"/>
      <c r="B164" s="225"/>
      <c r="C164" s="226"/>
      <c r="D164" s="218" t="s">
        <v>133</v>
      </c>
      <c r="E164" s="227" t="s">
        <v>28</v>
      </c>
      <c r="F164" s="228" t="s">
        <v>233</v>
      </c>
      <c r="G164" s="226"/>
      <c r="H164" s="229">
        <v>53</v>
      </c>
      <c r="I164" s="230"/>
      <c r="J164" s="226"/>
      <c r="K164" s="226"/>
      <c r="L164" s="231"/>
      <c r="M164" s="232"/>
      <c r="N164" s="233"/>
      <c r="O164" s="233"/>
      <c r="P164" s="233"/>
      <c r="Q164" s="233"/>
      <c r="R164" s="233"/>
      <c r="S164" s="233"/>
      <c r="T164" s="234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5" t="s">
        <v>133</v>
      </c>
      <c r="AU164" s="235" t="s">
        <v>83</v>
      </c>
      <c r="AV164" s="13" t="s">
        <v>83</v>
      </c>
      <c r="AW164" s="13" t="s">
        <v>35</v>
      </c>
      <c r="AX164" s="13" t="s">
        <v>81</v>
      </c>
      <c r="AY164" s="235" t="s">
        <v>120</v>
      </c>
    </row>
    <row r="165" s="2" customFormat="1" ht="24.15" customHeight="1">
      <c r="A165" s="39"/>
      <c r="B165" s="40"/>
      <c r="C165" s="205" t="s">
        <v>234</v>
      </c>
      <c r="D165" s="205" t="s">
        <v>122</v>
      </c>
      <c r="E165" s="206" t="s">
        <v>235</v>
      </c>
      <c r="F165" s="207" t="s">
        <v>236</v>
      </c>
      <c r="G165" s="208" t="s">
        <v>163</v>
      </c>
      <c r="H165" s="209">
        <v>5.5</v>
      </c>
      <c r="I165" s="210"/>
      <c r="J165" s="211">
        <f>ROUND(I165*H165,2)</f>
        <v>0</v>
      </c>
      <c r="K165" s="207" t="s">
        <v>126</v>
      </c>
      <c r="L165" s="45"/>
      <c r="M165" s="212" t="s">
        <v>28</v>
      </c>
      <c r="N165" s="213" t="s">
        <v>44</v>
      </c>
      <c r="O165" s="85"/>
      <c r="P165" s="214">
        <f>O165*H165</f>
        <v>0</v>
      </c>
      <c r="Q165" s="214">
        <v>0</v>
      </c>
      <c r="R165" s="214">
        <f>Q165*H165</f>
        <v>0</v>
      </c>
      <c r="S165" s="214">
        <v>0</v>
      </c>
      <c r="T165" s="215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16" t="s">
        <v>127</v>
      </c>
      <c r="AT165" s="216" t="s">
        <v>122</v>
      </c>
      <c r="AU165" s="216" t="s">
        <v>83</v>
      </c>
      <c r="AY165" s="18" t="s">
        <v>120</v>
      </c>
      <c r="BE165" s="217">
        <f>IF(N165="základní",J165,0)</f>
        <v>0</v>
      </c>
      <c r="BF165" s="217">
        <f>IF(N165="snížená",J165,0)</f>
        <v>0</v>
      </c>
      <c r="BG165" s="217">
        <f>IF(N165="zákl. přenesená",J165,0)</f>
        <v>0</v>
      </c>
      <c r="BH165" s="217">
        <f>IF(N165="sníž. přenesená",J165,0)</f>
        <v>0</v>
      </c>
      <c r="BI165" s="217">
        <f>IF(N165="nulová",J165,0)</f>
        <v>0</v>
      </c>
      <c r="BJ165" s="18" t="s">
        <v>81</v>
      </c>
      <c r="BK165" s="217">
        <f>ROUND(I165*H165,2)</f>
        <v>0</v>
      </c>
      <c r="BL165" s="18" t="s">
        <v>127</v>
      </c>
      <c r="BM165" s="216" t="s">
        <v>237</v>
      </c>
    </row>
    <row r="166" s="2" customFormat="1">
      <c r="A166" s="39"/>
      <c r="B166" s="40"/>
      <c r="C166" s="41"/>
      <c r="D166" s="218" t="s">
        <v>129</v>
      </c>
      <c r="E166" s="41"/>
      <c r="F166" s="219" t="s">
        <v>238</v>
      </c>
      <c r="G166" s="41"/>
      <c r="H166" s="41"/>
      <c r="I166" s="220"/>
      <c r="J166" s="41"/>
      <c r="K166" s="41"/>
      <c r="L166" s="45"/>
      <c r="M166" s="221"/>
      <c r="N166" s="222"/>
      <c r="O166" s="85"/>
      <c r="P166" s="85"/>
      <c r="Q166" s="85"/>
      <c r="R166" s="85"/>
      <c r="S166" s="85"/>
      <c r="T166" s="86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129</v>
      </c>
      <c r="AU166" s="18" t="s">
        <v>83</v>
      </c>
    </row>
    <row r="167" s="2" customFormat="1">
      <c r="A167" s="39"/>
      <c r="B167" s="40"/>
      <c r="C167" s="41"/>
      <c r="D167" s="223" t="s">
        <v>131</v>
      </c>
      <c r="E167" s="41"/>
      <c r="F167" s="224" t="s">
        <v>239</v>
      </c>
      <c r="G167" s="41"/>
      <c r="H167" s="41"/>
      <c r="I167" s="220"/>
      <c r="J167" s="41"/>
      <c r="K167" s="41"/>
      <c r="L167" s="45"/>
      <c r="M167" s="221"/>
      <c r="N167" s="222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131</v>
      </c>
      <c r="AU167" s="18" t="s">
        <v>83</v>
      </c>
    </row>
    <row r="168" s="13" customFormat="1">
      <c r="A168" s="13"/>
      <c r="B168" s="225"/>
      <c r="C168" s="226"/>
      <c r="D168" s="218" t="s">
        <v>133</v>
      </c>
      <c r="E168" s="227" t="s">
        <v>28</v>
      </c>
      <c r="F168" s="228" t="s">
        <v>240</v>
      </c>
      <c r="G168" s="226"/>
      <c r="H168" s="229">
        <v>5.5</v>
      </c>
      <c r="I168" s="230"/>
      <c r="J168" s="226"/>
      <c r="K168" s="226"/>
      <c r="L168" s="231"/>
      <c r="M168" s="232"/>
      <c r="N168" s="233"/>
      <c r="O168" s="233"/>
      <c r="P168" s="233"/>
      <c r="Q168" s="233"/>
      <c r="R168" s="233"/>
      <c r="S168" s="233"/>
      <c r="T168" s="234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5" t="s">
        <v>133</v>
      </c>
      <c r="AU168" s="235" t="s">
        <v>83</v>
      </c>
      <c r="AV168" s="13" t="s">
        <v>83</v>
      </c>
      <c r="AW168" s="13" t="s">
        <v>35</v>
      </c>
      <c r="AX168" s="13" t="s">
        <v>81</v>
      </c>
      <c r="AY168" s="235" t="s">
        <v>120</v>
      </c>
    </row>
    <row r="169" s="2" customFormat="1" ht="21.75" customHeight="1">
      <c r="A169" s="39"/>
      <c r="B169" s="40"/>
      <c r="C169" s="205" t="s">
        <v>241</v>
      </c>
      <c r="D169" s="205" t="s">
        <v>122</v>
      </c>
      <c r="E169" s="206" t="s">
        <v>242</v>
      </c>
      <c r="F169" s="207" t="s">
        <v>243</v>
      </c>
      <c r="G169" s="208" t="s">
        <v>163</v>
      </c>
      <c r="H169" s="209">
        <v>5.5</v>
      </c>
      <c r="I169" s="210"/>
      <c r="J169" s="211">
        <f>ROUND(I169*H169,2)</f>
        <v>0</v>
      </c>
      <c r="K169" s="207" t="s">
        <v>126</v>
      </c>
      <c r="L169" s="45"/>
      <c r="M169" s="212" t="s">
        <v>28</v>
      </c>
      <c r="N169" s="213" t="s">
        <v>44</v>
      </c>
      <c r="O169" s="85"/>
      <c r="P169" s="214">
        <f>O169*H169</f>
        <v>0</v>
      </c>
      <c r="Q169" s="214">
        <v>0</v>
      </c>
      <c r="R169" s="214">
        <f>Q169*H169</f>
        <v>0</v>
      </c>
      <c r="S169" s="214">
        <v>0</v>
      </c>
      <c r="T169" s="215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16" t="s">
        <v>127</v>
      </c>
      <c r="AT169" s="216" t="s">
        <v>122</v>
      </c>
      <c r="AU169" s="216" t="s">
        <v>83</v>
      </c>
      <c r="AY169" s="18" t="s">
        <v>120</v>
      </c>
      <c r="BE169" s="217">
        <f>IF(N169="základní",J169,0)</f>
        <v>0</v>
      </c>
      <c r="BF169" s="217">
        <f>IF(N169="snížená",J169,0)</f>
        <v>0</v>
      </c>
      <c r="BG169" s="217">
        <f>IF(N169="zákl. přenesená",J169,0)</f>
        <v>0</v>
      </c>
      <c r="BH169" s="217">
        <f>IF(N169="sníž. přenesená",J169,0)</f>
        <v>0</v>
      </c>
      <c r="BI169" s="217">
        <f>IF(N169="nulová",J169,0)</f>
        <v>0</v>
      </c>
      <c r="BJ169" s="18" t="s">
        <v>81</v>
      </c>
      <c r="BK169" s="217">
        <f>ROUND(I169*H169,2)</f>
        <v>0</v>
      </c>
      <c r="BL169" s="18" t="s">
        <v>127</v>
      </c>
      <c r="BM169" s="216" t="s">
        <v>244</v>
      </c>
    </row>
    <row r="170" s="2" customFormat="1">
      <c r="A170" s="39"/>
      <c r="B170" s="40"/>
      <c r="C170" s="41"/>
      <c r="D170" s="218" t="s">
        <v>129</v>
      </c>
      <c r="E170" s="41"/>
      <c r="F170" s="219" t="s">
        <v>245</v>
      </c>
      <c r="G170" s="41"/>
      <c r="H170" s="41"/>
      <c r="I170" s="220"/>
      <c r="J170" s="41"/>
      <c r="K170" s="41"/>
      <c r="L170" s="45"/>
      <c r="M170" s="221"/>
      <c r="N170" s="222"/>
      <c r="O170" s="85"/>
      <c r="P170" s="85"/>
      <c r="Q170" s="85"/>
      <c r="R170" s="85"/>
      <c r="S170" s="85"/>
      <c r="T170" s="86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129</v>
      </c>
      <c r="AU170" s="18" t="s">
        <v>83</v>
      </c>
    </row>
    <row r="171" s="2" customFormat="1">
      <c r="A171" s="39"/>
      <c r="B171" s="40"/>
      <c r="C171" s="41"/>
      <c r="D171" s="223" t="s">
        <v>131</v>
      </c>
      <c r="E171" s="41"/>
      <c r="F171" s="224" t="s">
        <v>246</v>
      </c>
      <c r="G171" s="41"/>
      <c r="H171" s="41"/>
      <c r="I171" s="220"/>
      <c r="J171" s="41"/>
      <c r="K171" s="41"/>
      <c r="L171" s="45"/>
      <c r="M171" s="221"/>
      <c r="N171" s="222"/>
      <c r="O171" s="85"/>
      <c r="P171" s="85"/>
      <c r="Q171" s="85"/>
      <c r="R171" s="85"/>
      <c r="S171" s="85"/>
      <c r="T171" s="86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131</v>
      </c>
      <c r="AU171" s="18" t="s">
        <v>83</v>
      </c>
    </row>
    <row r="172" s="13" customFormat="1">
      <c r="A172" s="13"/>
      <c r="B172" s="225"/>
      <c r="C172" s="226"/>
      <c r="D172" s="218" t="s">
        <v>133</v>
      </c>
      <c r="E172" s="227" t="s">
        <v>28</v>
      </c>
      <c r="F172" s="228" t="s">
        <v>240</v>
      </c>
      <c r="G172" s="226"/>
      <c r="H172" s="229">
        <v>5.5</v>
      </c>
      <c r="I172" s="230"/>
      <c r="J172" s="226"/>
      <c r="K172" s="226"/>
      <c r="L172" s="231"/>
      <c r="M172" s="232"/>
      <c r="N172" s="233"/>
      <c r="O172" s="233"/>
      <c r="P172" s="233"/>
      <c r="Q172" s="233"/>
      <c r="R172" s="233"/>
      <c r="S172" s="233"/>
      <c r="T172" s="234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5" t="s">
        <v>133</v>
      </c>
      <c r="AU172" s="235" t="s">
        <v>83</v>
      </c>
      <c r="AV172" s="13" t="s">
        <v>83</v>
      </c>
      <c r="AW172" s="13" t="s">
        <v>35</v>
      </c>
      <c r="AX172" s="13" t="s">
        <v>81</v>
      </c>
      <c r="AY172" s="235" t="s">
        <v>120</v>
      </c>
    </row>
    <row r="173" s="2" customFormat="1" ht="24.15" customHeight="1">
      <c r="A173" s="39"/>
      <c r="B173" s="40"/>
      <c r="C173" s="205" t="s">
        <v>247</v>
      </c>
      <c r="D173" s="205" t="s">
        <v>122</v>
      </c>
      <c r="E173" s="206" t="s">
        <v>248</v>
      </c>
      <c r="F173" s="207" t="s">
        <v>249</v>
      </c>
      <c r="G173" s="208" t="s">
        <v>163</v>
      </c>
      <c r="H173" s="209">
        <v>5.5</v>
      </c>
      <c r="I173" s="210"/>
      <c r="J173" s="211">
        <f>ROUND(I173*H173,2)</f>
        <v>0</v>
      </c>
      <c r="K173" s="207" t="s">
        <v>126</v>
      </c>
      <c r="L173" s="45"/>
      <c r="M173" s="212" t="s">
        <v>28</v>
      </c>
      <c r="N173" s="213" t="s">
        <v>44</v>
      </c>
      <c r="O173" s="85"/>
      <c r="P173" s="214">
        <f>O173*H173</f>
        <v>0</v>
      </c>
      <c r="Q173" s="214">
        <v>0</v>
      </c>
      <c r="R173" s="214">
        <f>Q173*H173</f>
        <v>0</v>
      </c>
      <c r="S173" s="214">
        <v>0</v>
      </c>
      <c r="T173" s="215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16" t="s">
        <v>127</v>
      </c>
      <c r="AT173" s="216" t="s">
        <v>122</v>
      </c>
      <c r="AU173" s="216" t="s">
        <v>83</v>
      </c>
      <c r="AY173" s="18" t="s">
        <v>120</v>
      </c>
      <c r="BE173" s="217">
        <f>IF(N173="základní",J173,0)</f>
        <v>0</v>
      </c>
      <c r="BF173" s="217">
        <f>IF(N173="snížená",J173,0)</f>
        <v>0</v>
      </c>
      <c r="BG173" s="217">
        <f>IF(N173="zákl. přenesená",J173,0)</f>
        <v>0</v>
      </c>
      <c r="BH173" s="217">
        <f>IF(N173="sníž. přenesená",J173,0)</f>
        <v>0</v>
      </c>
      <c r="BI173" s="217">
        <f>IF(N173="nulová",J173,0)</f>
        <v>0</v>
      </c>
      <c r="BJ173" s="18" t="s">
        <v>81</v>
      </c>
      <c r="BK173" s="217">
        <f>ROUND(I173*H173,2)</f>
        <v>0</v>
      </c>
      <c r="BL173" s="18" t="s">
        <v>127</v>
      </c>
      <c r="BM173" s="216" t="s">
        <v>250</v>
      </c>
    </row>
    <row r="174" s="2" customFormat="1">
      <c r="A174" s="39"/>
      <c r="B174" s="40"/>
      <c r="C174" s="41"/>
      <c r="D174" s="218" t="s">
        <v>129</v>
      </c>
      <c r="E174" s="41"/>
      <c r="F174" s="219" t="s">
        <v>251</v>
      </c>
      <c r="G174" s="41"/>
      <c r="H174" s="41"/>
      <c r="I174" s="220"/>
      <c r="J174" s="41"/>
      <c r="K174" s="41"/>
      <c r="L174" s="45"/>
      <c r="M174" s="221"/>
      <c r="N174" s="222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129</v>
      </c>
      <c r="AU174" s="18" t="s">
        <v>83</v>
      </c>
    </row>
    <row r="175" s="2" customFormat="1">
      <c r="A175" s="39"/>
      <c r="B175" s="40"/>
      <c r="C175" s="41"/>
      <c r="D175" s="223" t="s">
        <v>131</v>
      </c>
      <c r="E175" s="41"/>
      <c r="F175" s="224" t="s">
        <v>252</v>
      </c>
      <c r="G175" s="41"/>
      <c r="H175" s="41"/>
      <c r="I175" s="220"/>
      <c r="J175" s="41"/>
      <c r="K175" s="41"/>
      <c r="L175" s="45"/>
      <c r="M175" s="221"/>
      <c r="N175" s="222"/>
      <c r="O175" s="85"/>
      <c r="P175" s="85"/>
      <c r="Q175" s="85"/>
      <c r="R175" s="85"/>
      <c r="S175" s="85"/>
      <c r="T175" s="86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131</v>
      </c>
      <c r="AU175" s="18" t="s">
        <v>83</v>
      </c>
    </row>
    <row r="176" s="13" customFormat="1">
      <c r="A176" s="13"/>
      <c r="B176" s="225"/>
      <c r="C176" s="226"/>
      <c r="D176" s="218" t="s">
        <v>133</v>
      </c>
      <c r="E176" s="227" t="s">
        <v>28</v>
      </c>
      <c r="F176" s="228" t="s">
        <v>240</v>
      </c>
      <c r="G176" s="226"/>
      <c r="H176" s="229">
        <v>5.5</v>
      </c>
      <c r="I176" s="230"/>
      <c r="J176" s="226"/>
      <c r="K176" s="226"/>
      <c r="L176" s="231"/>
      <c r="M176" s="232"/>
      <c r="N176" s="233"/>
      <c r="O176" s="233"/>
      <c r="P176" s="233"/>
      <c r="Q176" s="233"/>
      <c r="R176" s="233"/>
      <c r="S176" s="233"/>
      <c r="T176" s="234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5" t="s">
        <v>133</v>
      </c>
      <c r="AU176" s="235" t="s">
        <v>83</v>
      </c>
      <c r="AV176" s="13" t="s">
        <v>83</v>
      </c>
      <c r="AW176" s="13" t="s">
        <v>35</v>
      </c>
      <c r="AX176" s="13" t="s">
        <v>81</v>
      </c>
      <c r="AY176" s="235" t="s">
        <v>120</v>
      </c>
    </row>
    <row r="177" s="2" customFormat="1" ht="24.15" customHeight="1">
      <c r="A177" s="39"/>
      <c r="B177" s="40"/>
      <c r="C177" s="205" t="s">
        <v>253</v>
      </c>
      <c r="D177" s="205" t="s">
        <v>122</v>
      </c>
      <c r="E177" s="206" t="s">
        <v>254</v>
      </c>
      <c r="F177" s="207" t="s">
        <v>255</v>
      </c>
      <c r="G177" s="208" t="s">
        <v>163</v>
      </c>
      <c r="H177" s="209">
        <v>115</v>
      </c>
      <c r="I177" s="210"/>
      <c r="J177" s="211">
        <f>ROUND(I177*H177,2)</f>
        <v>0</v>
      </c>
      <c r="K177" s="207" t="s">
        <v>126</v>
      </c>
      <c r="L177" s="45"/>
      <c r="M177" s="212" t="s">
        <v>28</v>
      </c>
      <c r="N177" s="213" t="s">
        <v>44</v>
      </c>
      <c r="O177" s="85"/>
      <c r="P177" s="214">
        <f>O177*H177</f>
        <v>0</v>
      </c>
      <c r="Q177" s="214">
        <v>0.11162</v>
      </c>
      <c r="R177" s="214">
        <f>Q177*H177</f>
        <v>12.8363</v>
      </c>
      <c r="S177" s="214">
        <v>0</v>
      </c>
      <c r="T177" s="215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16" t="s">
        <v>127</v>
      </c>
      <c r="AT177" s="216" t="s">
        <v>122</v>
      </c>
      <c r="AU177" s="216" t="s">
        <v>83</v>
      </c>
      <c r="AY177" s="18" t="s">
        <v>120</v>
      </c>
      <c r="BE177" s="217">
        <f>IF(N177="základní",J177,0)</f>
        <v>0</v>
      </c>
      <c r="BF177" s="217">
        <f>IF(N177="snížená",J177,0)</f>
        <v>0</v>
      </c>
      <c r="BG177" s="217">
        <f>IF(N177="zákl. přenesená",J177,0)</f>
        <v>0</v>
      </c>
      <c r="BH177" s="217">
        <f>IF(N177="sníž. přenesená",J177,0)</f>
        <v>0</v>
      </c>
      <c r="BI177" s="217">
        <f>IF(N177="nulová",J177,0)</f>
        <v>0</v>
      </c>
      <c r="BJ177" s="18" t="s">
        <v>81</v>
      </c>
      <c r="BK177" s="217">
        <f>ROUND(I177*H177,2)</f>
        <v>0</v>
      </c>
      <c r="BL177" s="18" t="s">
        <v>127</v>
      </c>
      <c r="BM177" s="216" t="s">
        <v>256</v>
      </c>
    </row>
    <row r="178" s="2" customFormat="1">
      <c r="A178" s="39"/>
      <c r="B178" s="40"/>
      <c r="C178" s="41"/>
      <c r="D178" s="218" t="s">
        <v>129</v>
      </c>
      <c r="E178" s="41"/>
      <c r="F178" s="219" t="s">
        <v>257</v>
      </c>
      <c r="G178" s="41"/>
      <c r="H178" s="41"/>
      <c r="I178" s="220"/>
      <c r="J178" s="41"/>
      <c r="K178" s="41"/>
      <c r="L178" s="45"/>
      <c r="M178" s="221"/>
      <c r="N178" s="222"/>
      <c r="O178" s="85"/>
      <c r="P178" s="85"/>
      <c r="Q178" s="85"/>
      <c r="R178" s="85"/>
      <c r="S178" s="85"/>
      <c r="T178" s="86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129</v>
      </c>
      <c r="AU178" s="18" t="s">
        <v>83</v>
      </c>
    </row>
    <row r="179" s="2" customFormat="1">
      <c r="A179" s="39"/>
      <c r="B179" s="40"/>
      <c r="C179" s="41"/>
      <c r="D179" s="223" t="s">
        <v>131</v>
      </c>
      <c r="E179" s="41"/>
      <c r="F179" s="224" t="s">
        <v>258</v>
      </c>
      <c r="G179" s="41"/>
      <c r="H179" s="41"/>
      <c r="I179" s="220"/>
      <c r="J179" s="41"/>
      <c r="K179" s="41"/>
      <c r="L179" s="45"/>
      <c r="M179" s="221"/>
      <c r="N179" s="222"/>
      <c r="O179" s="85"/>
      <c r="P179" s="85"/>
      <c r="Q179" s="85"/>
      <c r="R179" s="85"/>
      <c r="S179" s="85"/>
      <c r="T179" s="86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131</v>
      </c>
      <c r="AU179" s="18" t="s">
        <v>83</v>
      </c>
    </row>
    <row r="180" s="13" customFormat="1">
      <c r="A180" s="13"/>
      <c r="B180" s="225"/>
      <c r="C180" s="226"/>
      <c r="D180" s="218" t="s">
        <v>133</v>
      </c>
      <c r="E180" s="227" t="s">
        <v>28</v>
      </c>
      <c r="F180" s="228" t="s">
        <v>259</v>
      </c>
      <c r="G180" s="226"/>
      <c r="H180" s="229">
        <v>115</v>
      </c>
      <c r="I180" s="230"/>
      <c r="J180" s="226"/>
      <c r="K180" s="226"/>
      <c r="L180" s="231"/>
      <c r="M180" s="232"/>
      <c r="N180" s="233"/>
      <c r="O180" s="233"/>
      <c r="P180" s="233"/>
      <c r="Q180" s="233"/>
      <c r="R180" s="233"/>
      <c r="S180" s="233"/>
      <c r="T180" s="234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5" t="s">
        <v>133</v>
      </c>
      <c r="AU180" s="235" t="s">
        <v>83</v>
      </c>
      <c r="AV180" s="13" t="s">
        <v>83</v>
      </c>
      <c r="AW180" s="13" t="s">
        <v>35</v>
      </c>
      <c r="AX180" s="13" t="s">
        <v>73</v>
      </c>
      <c r="AY180" s="235" t="s">
        <v>120</v>
      </c>
    </row>
    <row r="181" s="14" customFormat="1">
      <c r="A181" s="14"/>
      <c r="B181" s="236"/>
      <c r="C181" s="237"/>
      <c r="D181" s="218" t="s">
        <v>133</v>
      </c>
      <c r="E181" s="238" t="s">
        <v>28</v>
      </c>
      <c r="F181" s="239" t="s">
        <v>142</v>
      </c>
      <c r="G181" s="237"/>
      <c r="H181" s="240">
        <v>115</v>
      </c>
      <c r="I181" s="241"/>
      <c r="J181" s="237"/>
      <c r="K181" s="237"/>
      <c r="L181" s="242"/>
      <c r="M181" s="243"/>
      <c r="N181" s="244"/>
      <c r="O181" s="244"/>
      <c r="P181" s="244"/>
      <c r="Q181" s="244"/>
      <c r="R181" s="244"/>
      <c r="S181" s="244"/>
      <c r="T181" s="245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46" t="s">
        <v>133</v>
      </c>
      <c r="AU181" s="246" t="s">
        <v>83</v>
      </c>
      <c r="AV181" s="14" t="s">
        <v>127</v>
      </c>
      <c r="AW181" s="14" t="s">
        <v>35</v>
      </c>
      <c r="AX181" s="14" t="s">
        <v>81</v>
      </c>
      <c r="AY181" s="246" t="s">
        <v>120</v>
      </c>
    </row>
    <row r="182" s="2" customFormat="1" ht="24.15" customHeight="1">
      <c r="A182" s="39"/>
      <c r="B182" s="40"/>
      <c r="C182" s="248" t="s">
        <v>260</v>
      </c>
      <c r="D182" s="248" t="s">
        <v>175</v>
      </c>
      <c r="E182" s="249" t="s">
        <v>261</v>
      </c>
      <c r="F182" s="250" t="s">
        <v>262</v>
      </c>
      <c r="G182" s="251" t="s">
        <v>163</v>
      </c>
      <c r="H182" s="252">
        <v>6.9009999999999998</v>
      </c>
      <c r="I182" s="253"/>
      <c r="J182" s="254">
        <f>ROUND(I182*H182,2)</f>
        <v>0</v>
      </c>
      <c r="K182" s="250" t="s">
        <v>28</v>
      </c>
      <c r="L182" s="255"/>
      <c r="M182" s="256" t="s">
        <v>28</v>
      </c>
      <c r="N182" s="257" t="s">
        <v>44</v>
      </c>
      <c r="O182" s="85"/>
      <c r="P182" s="214">
        <f>O182*H182</f>
        <v>0</v>
      </c>
      <c r="Q182" s="214">
        <v>0.14999999999999999</v>
      </c>
      <c r="R182" s="214">
        <f>Q182*H182</f>
        <v>1.03515</v>
      </c>
      <c r="S182" s="214">
        <v>0</v>
      </c>
      <c r="T182" s="215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16" t="s">
        <v>178</v>
      </c>
      <c r="AT182" s="216" t="s">
        <v>175</v>
      </c>
      <c r="AU182" s="216" t="s">
        <v>83</v>
      </c>
      <c r="AY182" s="18" t="s">
        <v>120</v>
      </c>
      <c r="BE182" s="217">
        <f>IF(N182="základní",J182,0)</f>
        <v>0</v>
      </c>
      <c r="BF182" s="217">
        <f>IF(N182="snížená",J182,0)</f>
        <v>0</v>
      </c>
      <c r="BG182" s="217">
        <f>IF(N182="zákl. přenesená",J182,0)</f>
        <v>0</v>
      </c>
      <c r="BH182" s="217">
        <f>IF(N182="sníž. přenesená",J182,0)</f>
        <v>0</v>
      </c>
      <c r="BI182" s="217">
        <f>IF(N182="nulová",J182,0)</f>
        <v>0</v>
      </c>
      <c r="BJ182" s="18" t="s">
        <v>81</v>
      </c>
      <c r="BK182" s="217">
        <f>ROUND(I182*H182,2)</f>
        <v>0</v>
      </c>
      <c r="BL182" s="18" t="s">
        <v>127</v>
      </c>
      <c r="BM182" s="216" t="s">
        <v>263</v>
      </c>
    </row>
    <row r="183" s="2" customFormat="1">
      <c r="A183" s="39"/>
      <c r="B183" s="40"/>
      <c r="C183" s="41"/>
      <c r="D183" s="218" t="s">
        <v>129</v>
      </c>
      <c r="E183" s="41"/>
      <c r="F183" s="219" t="s">
        <v>262</v>
      </c>
      <c r="G183" s="41"/>
      <c r="H183" s="41"/>
      <c r="I183" s="220"/>
      <c r="J183" s="41"/>
      <c r="K183" s="41"/>
      <c r="L183" s="45"/>
      <c r="M183" s="221"/>
      <c r="N183" s="222"/>
      <c r="O183" s="85"/>
      <c r="P183" s="85"/>
      <c r="Q183" s="85"/>
      <c r="R183" s="85"/>
      <c r="S183" s="85"/>
      <c r="T183" s="86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129</v>
      </c>
      <c r="AU183" s="18" t="s">
        <v>83</v>
      </c>
    </row>
    <row r="184" s="13" customFormat="1">
      <c r="A184" s="13"/>
      <c r="B184" s="225"/>
      <c r="C184" s="226"/>
      <c r="D184" s="218" t="s">
        <v>133</v>
      </c>
      <c r="E184" s="227" t="s">
        <v>28</v>
      </c>
      <c r="F184" s="228" t="s">
        <v>264</v>
      </c>
      <c r="G184" s="226"/>
      <c r="H184" s="229">
        <v>6.7000000000000002</v>
      </c>
      <c r="I184" s="230"/>
      <c r="J184" s="226"/>
      <c r="K184" s="226"/>
      <c r="L184" s="231"/>
      <c r="M184" s="232"/>
      <c r="N184" s="233"/>
      <c r="O184" s="233"/>
      <c r="P184" s="233"/>
      <c r="Q184" s="233"/>
      <c r="R184" s="233"/>
      <c r="S184" s="233"/>
      <c r="T184" s="234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5" t="s">
        <v>133</v>
      </c>
      <c r="AU184" s="235" t="s">
        <v>83</v>
      </c>
      <c r="AV184" s="13" t="s">
        <v>83</v>
      </c>
      <c r="AW184" s="13" t="s">
        <v>35</v>
      </c>
      <c r="AX184" s="13" t="s">
        <v>73</v>
      </c>
      <c r="AY184" s="235" t="s">
        <v>120</v>
      </c>
    </row>
    <row r="185" s="14" customFormat="1">
      <c r="A185" s="14"/>
      <c r="B185" s="236"/>
      <c r="C185" s="237"/>
      <c r="D185" s="218" t="s">
        <v>133</v>
      </c>
      <c r="E185" s="238" t="s">
        <v>28</v>
      </c>
      <c r="F185" s="239" t="s">
        <v>142</v>
      </c>
      <c r="G185" s="237"/>
      <c r="H185" s="240">
        <v>6.7000000000000002</v>
      </c>
      <c r="I185" s="241"/>
      <c r="J185" s="237"/>
      <c r="K185" s="237"/>
      <c r="L185" s="242"/>
      <c r="M185" s="243"/>
      <c r="N185" s="244"/>
      <c r="O185" s="244"/>
      <c r="P185" s="244"/>
      <c r="Q185" s="244"/>
      <c r="R185" s="244"/>
      <c r="S185" s="244"/>
      <c r="T185" s="245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6" t="s">
        <v>133</v>
      </c>
      <c r="AU185" s="246" t="s">
        <v>83</v>
      </c>
      <c r="AV185" s="14" t="s">
        <v>127</v>
      </c>
      <c r="AW185" s="14" t="s">
        <v>35</v>
      </c>
      <c r="AX185" s="14" t="s">
        <v>81</v>
      </c>
      <c r="AY185" s="246" t="s">
        <v>120</v>
      </c>
    </row>
    <row r="186" s="13" customFormat="1">
      <c r="A186" s="13"/>
      <c r="B186" s="225"/>
      <c r="C186" s="226"/>
      <c r="D186" s="218" t="s">
        <v>133</v>
      </c>
      <c r="E186" s="226"/>
      <c r="F186" s="228" t="s">
        <v>265</v>
      </c>
      <c r="G186" s="226"/>
      <c r="H186" s="229">
        <v>6.9009999999999998</v>
      </c>
      <c r="I186" s="230"/>
      <c r="J186" s="226"/>
      <c r="K186" s="226"/>
      <c r="L186" s="231"/>
      <c r="M186" s="232"/>
      <c r="N186" s="233"/>
      <c r="O186" s="233"/>
      <c r="P186" s="233"/>
      <c r="Q186" s="233"/>
      <c r="R186" s="233"/>
      <c r="S186" s="233"/>
      <c r="T186" s="234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5" t="s">
        <v>133</v>
      </c>
      <c r="AU186" s="235" t="s">
        <v>83</v>
      </c>
      <c r="AV186" s="13" t="s">
        <v>83</v>
      </c>
      <c r="AW186" s="13" t="s">
        <v>4</v>
      </c>
      <c r="AX186" s="13" t="s">
        <v>81</v>
      </c>
      <c r="AY186" s="235" t="s">
        <v>120</v>
      </c>
    </row>
    <row r="187" s="2" customFormat="1" ht="24.15" customHeight="1">
      <c r="A187" s="39"/>
      <c r="B187" s="40"/>
      <c r="C187" s="248" t="s">
        <v>7</v>
      </c>
      <c r="D187" s="248" t="s">
        <v>175</v>
      </c>
      <c r="E187" s="249" t="s">
        <v>266</v>
      </c>
      <c r="F187" s="250" t="s">
        <v>267</v>
      </c>
      <c r="G187" s="251" t="s">
        <v>163</v>
      </c>
      <c r="H187" s="252">
        <v>6.2830000000000004</v>
      </c>
      <c r="I187" s="253"/>
      <c r="J187" s="254">
        <f>ROUND(I187*H187,2)</f>
        <v>0</v>
      </c>
      <c r="K187" s="250" t="s">
        <v>126</v>
      </c>
      <c r="L187" s="255"/>
      <c r="M187" s="256" t="s">
        <v>28</v>
      </c>
      <c r="N187" s="257" t="s">
        <v>44</v>
      </c>
      <c r="O187" s="85"/>
      <c r="P187" s="214">
        <f>O187*H187</f>
        <v>0</v>
      </c>
      <c r="Q187" s="214">
        <v>0.17499999999999999</v>
      </c>
      <c r="R187" s="214">
        <f>Q187*H187</f>
        <v>1.0995250000000001</v>
      </c>
      <c r="S187" s="214">
        <v>0</v>
      </c>
      <c r="T187" s="215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16" t="s">
        <v>178</v>
      </c>
      <c r="AT187" s="216" t="s">
        <v>175</v>
      </c>
      <c r="AU187" s="216" t="s">
        <v>83</v>
      </c>
      <c r="AY187" s="18" t="s">
        <v>120</v>
      </c>
      <c r="BE187" s="217">
        <f>IF(N187="základní",J187,0)</f>
        <v>0</v>
      </c>
      <c r="BF187" s="217">
        <f>IF(N187="snížená",J187,0)</f>
        <v>0</v>
      </c>
      <c r="BG187" s="217">
        <f>IF(N187="zákl. přenesená",J187,0)</f>
        <v>0</v>
      </c>
      <c r="BH187" s="217">
        <f>IF(N187="sníž. přenesená",J187,0)</f>
        <v>0</v>
      </c>
      <c r="BI187" s="217">
        <f>IF(N187="nulová",J187,0)</f>
        <v>0</v>
      </c>
      <c r="BJ187" s="18" t="s">
        <v>81</v>
      </c>
      <c r="BK187" s="217">
        <f>ROUND(I187*H187,2)</f>
        <v>0</v>
      </c>
      <c r="BL187" s="18" t="s">
        <v>127</v>
      </c>
      <c r="BM187" s="216" t="s">
        <v>268</v>
      </c>
    </row>
    <row r="188" s="2" customFormat="1">
      <c r="A188" s="39"/>
      <c r="B188" s="40"/>
      <c r="C188" s="41"/>
      <c r="D188" s="218" t="s">
        <v>129</v>
      </c>
      <c r="E188" s="41"/>
      <c r="F188" s="219" t="s">
        <v>267</v>
      </c>
      <c r="G188" s="41"/>
      <c r="H188" s="41"/>
      <c r="I188" s="220"/>
      <c r="J188" s="41"/>
      <c r="K188" s="41"/>
      <c r="L188" s="45"/>
      <c r="M188" s="221"/>
      <c r="N188" s="222"/>
      <c r="O188" s="85"/>
      <c r="P188" s="85"/>
      <c r="Q188" s="85"/>
      <c r="R188" s="85"/>
      <c r="S188" s="85"/>
      <c r="T188" s="86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129</v>
      </c>
      <c r="AU188" s="18" t="s">
        <v>83</v>
      </c>
    </row>
    <row r="189" s="13" customFormat="1">
      <c r="A189" s="13"/>
      <c r="B189" s="225"/>
      <c r="C189" s="226"/>
      <c r="D189" s="218" t="s">
        <v>133</v>
      </c>
      <c r="E189" s="227" t="s">
        <v>28</v>
      </c>
      <c r="F189" s="228" t="s">
        <v>269</v>
      </c>
      <c r="G189" s="226"/>
      <c r="H189" s="229">
        <v>6.0999999999999996</v>
      </c>
      <c r="I189" s="230"/>
      <c r="J189" s="226"/>
      <c r="K189" s="226"/>
      <c r="L189" s="231"/>
      <c r="M189" s="232"/>
      <c r="N189" s="233"/>
      <c r="O189" s="233"/>
      <c r="P189" s="233"/>
      <c r="Q189" s="233"/>
      <c r="R189" s="233"/>
      <c r="S189" s="233"/>
      <c r="T189" s="234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5" t="s">
        <v>133</v>
      </c>
      <c r="AU189" s="235" t="s">
        <v>83</v>
      </c>
      <c r="AV189" s="13" t="s">
        <v>83</v>
      </c>
      <c r="AW189" s="13" t="s">
        <v>35</v>
      </c>
      <c r="AX189" s="13" t="s">
        <v>81</v>
      </c>
      <c r="AY189" s="235" t="s">
        <v>120</v>
      </c>
    </row>
    <row r="190" s="13" customFormat="1">
      <c r="A190" s="13"/>
      <c r="B190" s="225"/>
      <c r="C190" s="226"/>
      <c r="D190" s="218" t="s">
        <v>133</v>
      </c>
      <c r="E190" s="226"/>
      <c r="F190" s="228" t="s">
        <v>270</v>
      </c>
      <c r="G190" s="226"/>
      <c r="H190" s="229">
        <v>6.2830000000000004</v>
      </c>
      <c r="I190" s="230"/>
      <c r="J190" s="226"/>
      <c r="K190" s="226"/>
      <c r="L190" s="231"/>
      <c r="M190" s="232"/>
      <c r="N190" s="233"/>
      <c r="O190" s="233"/>
      <c r="P190" s="233"/>
      <c r="Q190" s="233"/>
      <c r="R190" s="233"/>
      <c r="S190" s="233"/>
      <c r="T190" s="234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5" t="s">
        <v>133</v>
      </c>
      <c r="AU190" s="235" t="s">
        <v>83</v>
      </c>
      <c r="AV190" s="13" t="s">
        <v>83</v>
      </c>
      <c r="AW190" s="13" t="s">
        <v>4</v>
      </c>
      <c r="AX190" s="13" t="s">
        <v>81</v>
      </c>
      <c r="AY190" s="235" t="s">
        <v>120</v>
      </c>
    </row>
    <row r="191" s="2" customFormat="1" ht="24.15" customHeight="1">
      <c r="A191" s="39"/>
      <c r="B191" s="40"/>
      <c r="C191" s="248" t="s">
        <v>271</v>
      </c>
      <c r="D191" s="248" t="s">
        <v>175</v>
      </c>
      <c r="E191" s="249" t="s">
        <v>272</v>
      </c>
      <c r="F191" s="250" t="s">
        <v>273</v>
      </c>
      <c r="G191" s="251" t="s">
        <v>163</v>
      </c>
      <c r="H191" s="252">
        <v>104.244</v>
      </c>
      <c r="I191" s="253"/>
      <c r="J191" s="254">
        <f>ROUND(I191*H191,2)</f>
        <v>0</v>
      </c>
      <c r="K191" s="250" t="s">
        <v>126</v>
      </c>
      <c r="L191" s="255"/>
      <c r="M191" s="256" t="s">
        <v>28</v>
      </c>
      <c r="N191" s="257" t="s">
        <v>44</v>
      </c>
      <c r="O191" s="85"/>
      <c r="P191" s="214">
        <f>O191*H191</f>
        <v>0</v>
      </c>
      <c r="Q191" s="214">
        <v>0.17599999999999999</v>
      </c>
      <c r="R191" s="214">
        <f>Q191*H191</f>
        <v>18.346944000000001</v>
      </c>
      <c r="S191" s="214">
        <v>0</v>
      </c>
      <c r="T191" s="215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16" t="s">
        <v>178</v>
      </c>
      <c r="AT191" s="216" t="s">
        <v>175</v>
      </c>
      <c r="AU191" s="216" t="s">
        <v>83</v>
      </c>
      <c r="AY191" s="18" t="s">
        <v>120</v>
      </c>
      <c r="BE191" s="217">
        <f>IF(N191="základní",J191,0)</f>
        <v>0</v>
      </c>
      <c r="BF191" s="217">
        <f>IF(N191="snížená",J191,0)</f>
        <v>0</v>
      </c>
      <c r="BG191" s="217">
        <f>IF(N191="zákl. přenesená",J191,0)</f>
        <v>0</v>
      </c>
      <c r="BH191" s="217">
        <f>IF(N191="sníž. přenesená",J191,0)</f>
        <v>0</v>
      </c>
      <c r="BI191" s="217">
        <f>IF(N191="nulová",J191,0)</f>
        <v>0</v>
      </c>
      <c r="BJ191" s="18" t="s">
        <v>81</v>
      </c>
      <c r="BK191" s="217">
        <f>ROUND(I191*H191,2)</f>
        <v>0</v>
      </c>
      <c r="BL191" s="18" t="s">
        <v>127</v>
      </c>
      <c r="BM191" s="216" t="s">
        <v>274</v>
      </c>
    </row>
    <row r="192" s="2" customFormat="1">
      <c r="A192" s="39"/>
      <c r="B192" s="40"/>
      <c r="C192" s="41"/>
      <c r="D192" s="218" t="s">
        <v>129</v>
      </c>
      <c r="E192" s="41"/>
      <c r="F192" s="219" t="s">
        <v>273</v>
      </c>
      <c r="G192" s="41"/>
      <c r="H192" s="41"/>
      <c r="I192" s="220"/>
      <c r="J192" s="41"/>
      <c r="K192" s="41"/>
      <c r="L192" s="45"/>
      <c r="M192" s="221"/>
      <c r="N192" s="222"/>
      <c r="O192" s="85"/>
      <c r="P192" s="85"/>
      <c r="Q192" s="85"/>
      <c r="R192" s="85"/>
      <c r="S192" s="85"/>
      <c r="T192" s="86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129</v>
      </c>
      <c r="AU192" s="18" t="s">
        <v>83</v>
      </c>
    </row>
    <row r="193" s="13" customFormat="1">
      <c r="A193" s="13"/>
      <c r="B193" s="225"/>
      <c r="C193" s="226"/>
      <c r="D193" s="218" t="s">
        <v>133</v>
      </c>
      <c r="E193" s="227" t="s">
        <v>28</v>
      </c>
      <c r="F193" s="228" t="s">
        <v>275</v>
      </c>
      <c r="G193" s="226"/>
      <c r="H193" s="229">
        <v>102.2</v>
      </c>
      <c r="I193" s="230"/>
      <c r="J193" s="226"/>
      <c r="K193" s="226"/>
      <c r="L193" s="231"/>
      <c r="M193" s="232"/>
      <c r="N193" s="233"/>
      <c r="O193" s="233"/>
      <c r="P193" s="233"/>
      <c r="Q193" s="233"/>
      <c r="R193" s="233"/>
      <c r="S193" s="233"/>
      <c r="T193" s="234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5" t="s">
        <v>133</v>
      </c>
      <c r="AU193" s="235" t="s">
        <v>83</v>
      </c>
      <c r="AV193" s="13" t="s">
        <v>83</v>
      </c>
      <c r="AW193" s="13" t="s">
        <v>35</v>
      </c>
      <c r="AX193" s="13" t="s">
        <v>81</v>
      </c>
      <c r="AY193" s="235" t="s">
        <v>120</v>
      </c>
    </row>
    <row r="194" s="13" customFormat="1">
      <c r="A194" s="13"/>
      <c r="B194" s="225"/>
      <c r="C194" s="226"/>
      <c r="D194" s="218" t="s">
        <v>133</v>
      </c>
      <c r="E194" s="226"/>
      <c r="F194" s="228" t="s">
        <v>276</v>
      </c>
      <c r="G194" s="226"/>
      <c r="H194" s="229">
        <v>104.244</v>
      </c>
      <c r="I194" s="230"/>
      <c r="J194" s="226"/>
      <c r="K194" s="226"/>
      <c r="L194" s="231"/>
      <c r="M194" s="232"/>
      <c r="N194" s="233"/>
      <c r="O194" s="233"/>
      <c r="P194" s="233"/>
      <c r="Q194" s="233"/>
      <c r="R194" s="233"/>
      <c r="S194" s="233"/>
      <c r="T194" s="234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5" t="s">
        <v>133</v>
      </c>
      <c r="AU194" s="235" t="s">
        <v>83</v>
      </c>
      <c r="AV194" s="13" t="s">
        <v>83</v>
      </c>
      <c r="AW194" s="13" t="s">
        <v>4</v>
      </c>
      <c r="AX194" s="13" t="s">
        <v>81</v>
      </c>
      <c r="AY194" s="235" t="s">
        <v>120</v>
      </c>
    </row>
    <row r="195" s="12" customFormat="1" ht="22.8" customHeight="1">
      <c r="A195" s="12"/>
      <c r="B195" s="189"/>
      <c r="C195" s="190"/>
      <c r="D195" s="191" t="s">
        <v>72</v>
      </c>
      <c r="E195" s="203" t="s">
        <v>168</v>
      </c>
      <c r="F195" s="203" t="s">
        <v>277</v>
      </c>
      <c r="G195" s="190"/>
      <c r="H195" s="190"/>
      <c r="I195" s="193"/>
      <c r="J195" s="204">
        <f>BK195</f>
        <v>0</v>
      </c>
      <c r="K195" s="190"/>
      <c r="L195" s="195"/>
      <c r="M195" s="196"/>
      <c r="N195" s="197"/>
      <c r="O195" s="197"/>
      <c r="P195" s="198">
        <f>SUM(P196:P199)</f>
        <v>0</v>
      </c>
      <c r="Q195" s="197"/>
      <c r="R195" s="198">
        <f>SUM(R196:R199)</f>
        <v>7.9648399999999997</v>
      </c>
      <c r="S195" s="197"/>
      <c r="T195" s="199">
        <f>SUM(T196:T199)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00" t="s">
        <v>81</v>
      </c>
      <c r="AT195" s="201" t="s">
        <v>72</v>
      </c>
      <c r="AU195" s="201" t="s">
        <v>81</v>
      </c>
      <c r="AY195" s="200" t="s">
        <v>120</v>
      </c>
      <c r="BK195" s="202">
        <f>SUM(BK196:BK199)</f>
        <v>0</v>
      </c>
    </row>
    <row r="196" s="2" customFormat="1" ht="21.75" customHeight="1">
      <c r="A196" s="39"/>
      <c r="B196" s="40"/>
      <c r="C196" s="205" t="s">
        <v>278</v>
      </c>
      <c r="D196" s="205" t="s">
        <v>122</v>
      </c>
      <c r="E196" s="206" t="s">
        <v>279</v>
      </c>
      <c r="F196" s="207" t="s">
        <v>280</v>
      </c>
      <c r="G196" s="208" t="s">
        <v>163</v>
      </c>
      <c r="H196" s="209">
        <v>28.899999999999999</v>
      </c>
      <c r="I196" s="210"/>
      <c r="J196" s="211">
        <f>ROUND(I196*H196,2)</f>
        <v>0</v>
      </c>
      <c r="K196" s="207" t="s">
        <v>126</v>
      </c>
      <c r="L196" s="45"/>
      <c r="M196" s="212" t="s">
        <v>28</v>
      </c>
      <c r="N196" s="213" t="s">
        <v>44</v>
      </c>
      <c r="O196" s="85"/>
      <c r="P196" s="214">
        <f>O196*H196</f>
        <v>0</v>
      </c>
      <c r="Q196" s="214">
        <v>0.27560000000000001</v>
      </c>
      <c r="R196" s="214">
        <f>Q196*H196</f>
        <v>7.9648399999999997</v>
      </c>
      <c r="S196" s="214">
        <v>0</v>
      </c>
      <c r="T196" s="215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16" t="s">
        <v>127</v>
      </c>
      <c r="AT196" s="216" t="s">
        <v>122</v>
      </c>
      <c r="AU196" s="216" t="s">
        <v>83</v>
      </c>
      <c r="AY196" s="18" t="s">
        <v>120</v>
      </c>
      <c r="BE196" s="217">
        <f>IF(N196="základní",J196,0)</f>
        <v>0</v>
      </c>
      <c r="BF196" s="217">
        <f>IF(N196="snížená",J196,0)</f>
        <v>0</v>
      </c>
      <c r="BG196" s="217">
        <f>IF(N196="zákl. přenesená",J196,0)</f>
        <v>0</v>
      </c>
      <c r="BH196" s="217">
        <f>IF(N196="sníž. přenesená",J196,0)</f>
        <v>0</v>
      </c>
      <c r="BI196" s="217">
        <f>IF(N196="nulová",J196,0)</f>
        <v>0</v>
      </c>
      <c r="BJ196" s="18" t="s">
        <v>81</v>
      </c>
      <c r="BK196" s="217">
        <f>ROUND(I196*H196,2)</f>
        <v>0</v>
      </c>
      <c r="BL196" s="18" t="s">
        <v>127</v>
      </c>
      <c r="BM196" s="216" t="s">
        <v>281</v>
      </c>
    </row>
    <row r="197" s="2" customFormat="1">
      <c r="A197" s="39"/>
      <c r="B197" s="40"/>
      <c r="C197" s="41"/>
      <c r="D197" s="218" t="s">
        <v>129</v>
      </c>
      <c r="E197" s="41"/>
      <c r="F197" s="219" t="s">
        <v>282</v>
      </c>
      <c r="G197" s="41"/>
      <c r="H197" s="41"/>
      <c r="I197" s="220"/>
      <c r="J197" s="41"/>
      <c r="K197" s="41"/>
      <c r="L197" s="45"/>
      <c r="M197" s="221"/>
      <c r="N197" s="222"/>
      <c r="O197" s="85"/>
      <c r="P197" s="85"/>
      <c r="Q197" s="85"/>
      <c r="R197" s="85"/>
      <c r="S197" s="85"/>
      <c r="T197" s="86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129</v>
      </c>
      <c r="AU197" s="18" t="s">
        <v>83</v>
      </c>
    </row>
    <row r="198" s="2" customFormat="1">
      <c r="A198" s="39"/>
      <c r="B198" s="40"/>
      <c r="C198" s="41"/>
      <c r="D198" s="223" t="s">
        <v>131</v>
      </c>
      <c r="E198" s="41"/>
      <c r="F198" s="224" t="s">
        <v>283</v>
      </c>
      <c r="G198" s="41"/>
      <c r="H198" s="41"/>
      <c r="I198" s="220"/>
      <c r="J198" s="41"/>
      <c r="K198" s="41"/>
      <c r="L198" s="45"/>
      <c r="M198" s="221"/>
      <c r="N198" s="222"/>
      <c r="O198" s="85"/>
      <c r="P198" s="85"/>
      <c r="Q198" s="85"/>
      <c r="R198" s="85"/>
      <c r="S198" s="85"/>
      <c r="T198" s="86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8" t="s">
        <v>131</v>
      </c>
      <c r="AU198" s="18" t="s">
        <v>83</v>
      </c>
    </row>
    <row r="199" s="13" customFormat="1">
      <c r="A199" s="13"/>
      <c r="B199" s="225"/>
      <c r="C199" s="226"/>
      <c r="D199" s="218" t="s">
        <v>133</v>
      </c>
      <c r="E199" s="227" t="s">
        <v>28</v>
      </c>
      <c r="F199" s="228" t="s">
        <v>284</v>
      </c>
      <c r="G199" s="226"/>
      <c r="H199" s="229">
        <v>28.899999999999999</v>
      </c>
      <c r="I199" s="230"/>
      <c r="J199" s="226"/>
      <c r="K199" s="226"/>
      <c r="L199" s="231"/>
      <c r="M199" s="232"/>
      <c r="N199" s="233"/>
      <c r="O199" s="233"/>
      <c r="P199" s="233"/>
      <c r="Q199" s="233"/>
      <c r="R199" s="233"/>
      <c r="S199" s="233"/>
      <c r="T199" s="234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5" t="s">
        <v>133</v>
      </c>
      <c r="AU199" s="235" t="s">
        <v>83</v>
      </c>
      <c r="AV199" s="13" t="s">
        <v>83</v>
      </c>
      <c r="AW199" s="13" t="s">
        <v>35</v>
      </c>
      <c r="AX199" s="13" t="s">
        <v>81</v>
      </c>
      <c r="AY199" s="235" t="s">
        <v>120</v>
      </c>
    </row>
    <row r="200" s="12" customFormat="1" ht="22.8" customHeight="1">
      <c r="A200" s="12"/>
      <c r="B200" s="189"/>
      <c r="C200" s="190"/>
      <c r="D200" s="191" t="s">
        <v>72</v>
      </c>
      <c r="E200" s="203" t="s">
        <v>187</v>
      </c>
      <c r="F200" s="203" t="s">
        <v>285</v>
      </c>
      <c r="G200" s="190"/>
      <c r="H200" s="190"/>
      <c r="I200" s="193"/>
      <c r="J200" s="204">
        <f>BK200</f>
        <v>0</v>
      </c>
      <c r="K200" s="190"/>
      <c r="L200" s="195"/>
      <c r="M200" s="196"/>
      <c r="N200" s="197"/>
      <c r="O200" s="197"/>
      <c r="P200" s="198">
        <f>P201+SUM(P202:P239)</f>
        <v>0</v>
      </c>
      <c r="Q200" s="197"/>
      <c r="R200" s="198">
        <f>R201+SUM(R202:R239)</f>
        <v>23.147975999999996</v>
      </c>
      <c r="S200" s="197"/>
      <c r="T200" s="199">
        <f>T201+SUM(T202:T239)</f>
        <v>78.754499999999993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00" t="s">
        <v>81</v>
      </c>
      <c r="AT200" s="201" t="s">
        <v>72</v>
      </c>
      <c r="AU200" s="201" t="s">
        <v>81</v>
      </c>
      <c r="AY200" s="200" t="s">
        <v>120</v>
      </c>
      <c r="BK200" s="202">
        <f>BK201+SUM(BK202:BK239)</f>
        <v>0</v>
      </c>
    </row>
    <row r="201" s="2" customFormat="1" ht="33" customHeight="1">
      <c r="A201" s="39"/>
      <c r="B201" s="40"/>
      <c r="C201" s="205" t="s">
        <v>286</v>
      </c>
      <c r="D201" s="205" t="s">
        <v>122</v>
      </c>
      <c r="E201" s="206" t="s">
        <v>287</v>
      </c>
      <c r="F201" s="207" t="s">
        <v>288</v>
      </c>
      <c r="G201" s="208" t="s">
        <v>289</v>
      </c>
      <c r="H201" s="209">
        <v>11</v>
      </c>
      <c r="I201" s="210"/>
      <c r="J201" s="211">
        <f>ROUND(I201*H201,2)</f>
        <v>0</v>
      </c>
      <c r="K201" s="207" t="s">
        <v>126</v>
      </c>
      <c r="L201" s="45"/>
      <c r="M201" s="212" t="s">
        <v>28</v>
      </c>
      <c r="N201" s="213" t="s">
        <v>44</v>
      </c>
      <c r="O201" s="85"/>
      <c r="P201" s="214">
        <f>O201*H201</f>
        <v>0</v>
      </c>
      <c r="Q201" s="214">
        <v>0.16850000000000001</v>
      </c>
      <c r="R201" s="214">
        <f>Q201*H201</f>
        <v>1.8535000000000002</v>
      </c>
      <c r="S201" s="214">
        <v>0</v>
      </c>
      <c r="T201" s="215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16" t="s">
        <v>127</v>
      </c>
      <c r="AT201" s="216" t="s">
        <v>122</v>
      </c>
      <c r="AU201" s="216" t="s">
        <v>83</v>
      </c>
      <c r="AY201" s="18" t="s">
        <v>120</v>
      </c>
      <c r="BE201" s="217">
        <f>IF(N201="základní",J201,0)</f>
        <v>0</v>
      </c>
      <c r="BF201" s="217">
        <f>IF(N201="snížená",J201,0)</f>
        <v>0</v>
      </c>
      <c r="BG201" s="217">
        <f>IF(N201="zákl. přenesená",J201,0)</f>
        <v>0</v>
      </c>
      <c r="BH201" s="217">
        <f>IF(N201="sníž. přenesená",J201,0)</f>
        <v>0</v>
      </c>
      <c r="BI201" s="217">
        <f>IF(N201="nulová",J201,0)</f>
        <v>0</v>
      </c>
      <c r="BJ201" s="18" t="s">
        <v>81</v>
      </c>
      <c r="BK201" s="217">
        <f>ROUND(I201*H201,2)</f>
        <v>0</v>
      </c>
      <c r="BL201" s="18" t="s">
        <v>127</v>
      </c>
      <c r="BM201" s="216" t="s">
        <v>290</v>
      </c>
    </row>
    <row r="202" s="2" customFormat="1">
      <c r="A202" s="39"/>
      <c r="B202" s="40"/>
      <c r="C202" s="41"/>
      <c r="D202" s="218" t="s">
        <v>129</v>
      </c>
      <c r="E202" s="41"/>
      <c r="F202" s="219" t="s">
        <v>291</v>
      </c>
      <c r="G202" s="41"/>
      <c r="H202" s="41"/>
      <c r="I202" s="220"/>
      <c r="J202" s="41"/>
      <c r="K202" s="41"/>
      <c r="L202" s="45"/>
      <c r="M202" s="221"/>
      <c r="N202" s="222"/>
      <c r="O202" s="85"/>
      <c r="P202" s="85"/>
      <c r="Q202" s="85"/>
      <c r="R202" s="85"/>
      <c r="S202" s="85"/>
      <c r="T202" s="86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129</v>
      </c>
      <c r="AU202" s="18" t="s">
        <v>83</v>
      </c>
    </row>
    <row r="203" s="2" customFormat="1">
      <c r="A203" s="39"/>
      <c r="B203" s="40"/>
      <c r="C203" s="41"/>
      <c r="D203" s="223" t="s">
        <v>131</v>
      </c>
      <c r="E203" s="41"/>
      <c r="F203" s="224" t="s">
        <v>292</v>
      </c>
      <c r="G203" s="41"/>
      <c r="H203" s="41"/>
      <c r="I203" s="220"/>
      <c r="J203" s="41"/>
      <c r="K203" s="41"/>
      <c r="L203" s="45"/>
      <c r="M203" s="221"/>
      <c r="N203" s="222"/>
      <c r="O203" s="85"/>
      <c r="P203" s="85"/>
      <c r="Q203" s="85"/>
      <c r="R203" s="85"/>
      <c r="S203" s="85"/>
      <c r="T203" s="86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131</v>
      </c>
      <c r="AU203" s="18" t="s">
        <v>83</v>
      </c>
    </row>
    <row r="204" s="13" customFormat="1">
      <c r="A204" s="13"/>
      <c r="B204" s="225"/>
      <c r="C204" s="226"/>
      <c r="D204" s="218" t="s">
        <v>133</v>
      </c>
      <c r="E204" s="227" t="s">
        <v>28</v>
      </c>
      <c r="F204" s="228" t="s">
        <v>293</v>
      </c>
      <c r="G204" s="226"/>
      <c r="H204" s="229">
        <v>11</v>
      </c>
      <c r="I204" s="230"/>
      <c r="J204" s="226"/>
      <c r="K204" s="226"/>
      <c r="L204" s="231"/>
      <c r="M204" s="232"/>
      <c r="N204" s="233"/>
      <c r="O204" s="233"/>
      <c r="P204" s="233"/>
      <c r="Q204" s="233"/>
      <c r="R204" s="233"/>
      <c r="S204" s="233"/>
      <c r="T204" s="234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5" t="s">
        <v>133</v>
      </c>
      <c r="AU204" s="235" t="s">
        <v>83</v>
      </c>
      <c r="AV204" s="13" t="s">
        <v>83</v>
      </c>
      <c r="AW204" s="13" t="s">
        <v>35</v>
      </c>
      <c r="AX204" s="13" t="s">
        <v>73</v>
      </c>
      <c r="AY204" s="235" t="s">
        <v>120</v>
      </c>
    </row>
    <row r="205" s="14" customFormat="1">
      <c r="A205" s="14"/>
      <c r="B205" s="236"/>
      <c r="C205" s="237"/>
      <c r="D205" s="218" t="s">
        <v>133</v>
      </c>
      <c r="E205" s="238" t="s">
        <v>28</v>
      </c>
      <c r="F205" s="239" t="s">
        <v>142</v>
      </c>
      <c r="G205" s="237"/>
      <c r="H205" s="240">
        <v>11</v>
      </c>
      <c r="I205" s="241"/>
      <c r="J205" s="237"/>
      <c r="K205" s="237"/>
      <c r="L205" s="242"/>
      <c r="M205" s="243"/>
      <c r="N205" s="244"/>
      <c r="O205" s="244"/>
      <c r="P205" s="244"/>
      <c r="Q205" s="244"/>
      <c r="R205" s="244"/>
      <c r="S205" s="244"/>
      <c r="T205" s="245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46" t="s">
        <v>133</v>
      </c>
      <c r="AU205" s="246" t="s">
        <v>83</v>
      </c>
      <c r="AV205" s="14" t="s">
        <v>127</v>
      </c>
      <c r="AW205" s="14" t="s">
        <v>35</v>
      </c>
      <c r="AX205" s="14" t="s">
        <v>81</v>
      </c>
      <c r="AY205" s="246" t="s">
        <v>120</v>
      </c>
    </row>
    <row r="206" s="2" customFormat="1" ht="24.15" customHeight="1">
      <c r="A206" s="39"/>
      <c r="B206" s="40"/>
      <c r="C206" s="248" t="s">
        <v>294</v>
      </c>
      <c r="D206" s="248" t="s">
        <v>175</v>
      </c>
      <c r="E206" s="249" t="s">
        <v>295</v>
      </c>
      <c r="F206" s="250" t="s">
        <v>296</v>
      </c>
      <c r="G206" s="251" t="s">
        <v>289</v>
      </c>
      <c r="H206" s="252">
        <v>8.1600000000000001</v>
      </c>
      <c r="I206" s="253"/>
      <c r="J206" s="254">
        <f>ROUND(I206*H206,2)</f>
        <v>0</v>
      </c>
      <c r="K206" s="250" t="s">
        <v>126</v>
      </c>
      <c r="L206" s="255"/>
      <c r="M206" s="256" t="s">
        <v>28</v>
      </c>
      <c r="N206" s="257" t="s">
        <v>44</v>
      </c>
      <c r="O206" s="85"/>
      <c r="P206" s="214">
        <f>O206*H206</f>
        <v>0</v>
      </c>
      <c r="Q206" s="214">
        <v>0.048300000000000003</v>
      </c>
      <c r="R206" s="214">
        <f>Q206*H206</f>
        <v>0.39412800000000003</v>
      </c>
      <c r="S206" s="214">
        <v>0</v>
      </c>
      <c r="T206" s="215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16" t="s">
        <v>178</v>
      </c>
      <c r="AT206" s="216" t="s">
        <v>175</v>
      </c>
      <c r="AU206" s="216" t="s">
        <v>83</v>
      </c>
      <c r="AY206" s="18" t="s">
        <v>120</v>
      </c>
      <c r="BE206" s="217">
        <f>IF(N206="základní",J206,0)</f>
        <v>0</v>
      </c>
      <c r="BF206" s="217">
        <f>IF(N206="snížená",J206,0)</f>
        <v>0</v>
      </c>
      <c r="BG206" s="217">
        <f>IF(N206="zákl. přenesená",J206,0)</f>
        <v>0</v>
      </c>
      <c r="BH206" s="217">
        <f>IF(N206="sníž. přenesená",J206,0)</f>
        <v>0</v>
      </c>
      <c r="BI206" s="217">
        <f>IF(N206="nulová",J206,0)</f>
        <v>0</v>
      </c>
      <c r="BJ206" s="18" t="s">
        <v>81</v>
      </c>
      <c r="BK206" s="217">
        <f>ROUND(I206*H206,2)</f>
        <v>0</v>
      </c>
      <c r="BL206" s="18" t="s">
        <v>127</v>
      </c>
      <c r="BM206" s="216" t="s">
        <v>297</v>
      </c>
    </row>
    <row r="207" s="2" customFormat="1">
      <c r="A207" s="39"/>
      <c r="B207" s="40"/>
      <c r="C207" s="41"/>
      <c r="D207" s="218" t="s">
        <v>129</v>
      </c>
      <c r="E207" s="41"/>
      <c r="F207" s="219" t="s">
        <v>296</v>
      </c>
      <c r="G207" s="41"/>
      <c r="H207" s="41"/>
      <c r="I207" s="220"/>
      <c r="J207" s="41"/>
      <c r="K207" s="41"/>
      <c r="L207" s="45"/>
      <c r="M207" s="221"/>
      <c r="N207" s="222"/>
      <c r="O207" s="85"/>
      <c r="P207" s="85"/>
      <c r="Q207" s="85"/>
      <c r="R207" s="85"/>
      <c r="S207" s="85"/>
      <c r="T207" s="86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129</v>
      </c>
      <c r="AU207" s="18" t="s">
        <v>83</v>
      </c>
    </row>
    <row r="208" s="13" customFormat="1">
      <c r="A208" s="13"/>
      <c r="B208" s="225"/>
      <c r="C208" s="226"/>
      <c r="D208" s="218" t="s">
        <v>133</v>
      </c>
      <c r="E208" s="227" t="s">
        <v>28</v>
      </c>
      <c r="F208" s="228" t="s">
        <v>178</v>
      </c>
      <c r="G208" s="226"/>
      <c r="H208" s="229">
        <v>8</v>
      </c>
      <c r="I208" s="230"/>
      <c r="J208" s="226"/>
      <c r="K208" s="226"/>
      <c r="L208" s="231"/>
      <c r="M208" s="232"/>
      <c r="N208" s="233"/>
      <c r="O208" s="233"/>
      <c r="P208" s="233"/>
      <c r="Q208" s="233"/>
      <c r="R208" s="233"/>
      <c r="S208" s="233"/>
      <c r="T208" s="234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5" t="s">
        <v>133</v>
      </c>
      <c r="AU208" s="235" t="s">
        <v>83</v>
      </c>
      <c r="AV208" s="13" t="s">
        <v>83</v>
      </c>
      <c r="AW208" s="13" t="s">
        <v>35</v>
      </c>
      <c r="AX208" s="13" t="s">
        <v>73</v>
      </c>
      <c r="AY208" s="235" t="s">
        <v>120</v>
      </c>
    </row>
    <row r="209" s="14" customFormat="1">
      <c r="A209" s="14"/>
      <c r="B209" s="236"/>
      <c r="C209" s="237"/>
      <c r="D209" s="218" t="s">
        <v>133</v>
      </c>
      <c r="E209" s="238" t="s">
        <v>28</v>
      </c>
      <c r="F209" s="239" t="s">
        <v>142</v>
      </c>
      <c r="G209" s="237"/>
      <c r="H209" s="240">
        <v>8</v>
      </c>
      <c r="I209" s="241"/>
      <c r="J209" s="237"/>
      <c r="K209" s="237"/>
      <c r="L209" s="242"/>
      <c r="M209" s="243"/>
      <c r="N209" s="244"/>
      <c r="O209" s="244"/>
      <c r="P209" s="244"/>
      <c r="Q209" s="244"/>
      <c r="R209" s="244"/>
      <c r="S209" s="244"/>
      <c r="T209" s="245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6" t="s">
        <v>133</v>
      </c>
      <c r="AU209" s="246" t="s">
        <v>83</v>
      </c>
      <c r="AV209" s="14" t="s">
        <v>127</v>
      </c>
      <c r="AW209" s="14" t="s">
        <v>35</v>
      </c>
      <c r="AX209" s="14" t="s">
        <v>81</v>
      </c>
      <c r="AY209" s="246" t="s">
        <v>120</v>
      </c>
    </row>
    <row r="210" s="13" customFormat="1">
      <c r="A210" s="13"/>
      <c r="B210" s="225"/>
      <c r="C210" s="226"/>
      <c r="D210" s="218" t="s">
        <v>133</v>
      </c>
      <c r="E210" s="226"/>
      <c r="F210" s="228" t="s">
        <v>298</v>
      </c>
      <c r="G210" s="226"/>
      <c r="H210" s="229">
        <v>8.1600000000000001</v>
      </c>
      <c r="I210" s="230"/>
      <c r="J210" s="226"/>
      <c r="K210" s="226"/>
      <c r="L210" s="231"/>
      <c r="M210" s="232"/>
      <c r="N210" s="233"/>
      <c r="O210" s="233"/>
      <c r="P210" s="233"/>
      <c r="Q210" s="233"/>
      <c r="R210" s="233"/>
      <c r="S210" s="233"/>
      <c r="T210" s="234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5" t="s">
        <v>133</v>
      </c>
      <c r="AU210" s="235" t="s">
        <v>83</v>
      </c>
      <c r="AV210" s="13" t="s">
        <v>83</v>
      </c>
      <c r="AW210" s="13" t="s">
        <v>4</v>
      </c>
      <c r="AX210" s="13" t="s">
        <v>81</v>
      </c>
      <c r="AY210" s="235" t="s">
        <v>120</v>
      </c>
    </row>
    <row r="211" s="2" customFormat="1" ht="24.15" customHeight="1">
      <c r="A211" s="39"/>
      <c r="B211" s="40"/>
      <c r="C211" s="248" t="s">
        <v>299</v>
      </c>
      <c r="D211" s="248" t="s">
        <v>175</v>
      </c>
      <c r="E211" s="249" t="s">
        <v>300</v>
      </c>
      <c r="F211" s="250" t="s">
        <v>301</v>
      </c>
      <c r="G211" s="251" t="s">
        <v>289</v>
      </c>
      <c r="H211" s="252">
        <v>3</v>
      </c>
      <c r="I211" s="253"/>
      <c r="J211" s="254">
        <f>ROUND(I211*H211,2)</f>
        <v>0</v>
      </c>
      <c r="K211" s="250" t="s">
        <v>126</v>
      </c>
      <c r="L211" s="255"/>
      <c r="M211" s="256" t="s">
        <v>28</v>
      </c>
      <c r="N211" s="257" t="s">
        <v>44</v>
      </c>
      <c r="O211" s="85"/>
      <c r="P211" s="214">
        <f>O211*H211</f>
        <v>0</v>
      </c>
      <c r="Q211" s="214">
        <v>0.065670000000000006</v>
      </c>
      <c r="R211" s="214">
        <f>Q211*H211</f>
        <v>0.19701000000000002</v>
      </c>
      <c r="S211" s="214">
        <v>0</v>
      </c>
      <c r="T211" s="215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16" t="s">
        <v>178</v>
      </c>
      <c r="AT211" s="216" t="s">
        <v>175</v>
      </c>
      <c r="AU211" s="216" t="s">
        <v>83</v>
      </c>
      <c r="AY211" s="18" t="s">
        <v>120</v>
      </c>
      <c r="BE211" s="217">
        <f>IF(N211="základní",J211,0)</f>
        <v>0</v>
      </c>
      <c r="BF211" s="217">
        <f>IF(N211="snížená",J211,0)</f>
        <v>0</v>
      </c>
      <c r="BG211" s="217">
        <f>IF(N211="zákl. přenesená",J211,0)</f>
        <v>0</v>
      </c>
      <c r="BH211" s="217">
        <f>IF(N211="sníž. přenesená",J211,0)</f>
        <v>0</v>
      </c>
      <c r="BI211" s="217">
        <f>IF(N211="nulová",J211,0)</f>
        <v>0</v>
      </c>
      <c r="BJ211" s="18" t="s">
        <v>81</v>
      </c>
      <c r="BK211" s="217">
        <f>ROUND(I211*H211,2)</f>
        <v>0</v>
      </c>
      <c r="BL211" s="18" t="s">
        <v>127</v>
      </c>
      <c r="BM211" s="216" t="s">
        <v>302</v>
      </c>
    </row>
    <row r="212" s="2" customFormat="1">
      <c r="A212" s="39"/>
      <c r="B212" s="40"/>
      <c r="C212" s="41"/>
      <c r="D212" s="218" t="s">
        <v>129</v>
      </c>
      <c r="E212" s="41"/>
      <c r="F212" s="219" t="s">
        <v>301</v>
      </c>
      <c r="G212" s="41"/>
      <c r="H212" s="41"/>
      <c r="I212" s="220"/>
      <c r="J212" s="41"/>
      <c r="K212" s="41"/>
      <c r="L212" s="45"/>
      <c r="M212" s="221"/>
      <c r="N212" s="222"/>
      <c r="O212" s="85"/>
      <c r="P212" s="85"/>
      <c r="Q212" s="85"/>
      <c r="R212" s="85"/>
      <c r="S212" s="85"/>
      <c r="T212" s="86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129</v>
      </c>
      <c r="AU212" s="18" t="s">
        <v>83</v>
      </c>
    </row>
    <row r="213" s="13" customFormat="1">
      <c r="A213" s="13"/>
      <c r="B213" s="225"/>
      <c r="C213" s="226"/>
      <c r="D213" s="218" t="s">
        <v>133</v>
      </c>
      <c r="E213" s="227" t="s">
        <v>28</v>
      </c>
      <c r="F213" s="228" t="s">
        <v>303</v>
      </c>
      <c r="G213" s="226"/>
      <c r="H213" s="229">
        <v>2</v>
      </c>
      <c r="I213" s="230"/>
      <c r="J213" s="226"/>
      <c r="K213" s="226"/>
      <c r="L213" s="231"/>
      <c r="M213" s="232"/>
      <c r="N213" s="233"/>
      <c r="O213" s="233"/>
      <c r="P213" s="233"/>
      <c r="Q213" s="233"/>
      <c r="R213" s="233"/>
      <c r="S213" s="233"/>
      <c r="T213" s="234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5" t="s">
        <v>133</v>
      </c>
      <c r="AU213" s="235" t="s">
        <v>83</v>
      </c>
      <c r="AV213" s="13" t="s">
        <v>83</v>
      </c>
      <c r="AW213" s="13" t="s">
        <v>35</v>
      </c>
      <c r="AX213" s="13" t="s">
        <v>73</v>
      </c>
      <c r="AY213" s="235" t="s">
        <v>120</v>
      </c>
    </row>
    <row r="214" s="13" customFormat="1">
      <c r="A214" s="13"/>
      <c r="B214" s="225"/>
      <c r="C214" s="226"/>
      <c r="D214" s="218" t="s">
        <v>133</v>
      </c>
      <c r="E214" s="227" t="s">
        <v>28</v>
      </c>
      <c r="F214" s="228" t="s">
        <v>304</v>
      </c>
      <c r="G214" s="226"/>
      <c r="H214" s="229">
        <v>1</v>
      </c>
      <c r="I214" s="230"/>
      <c r="J214" s="226"/>
      <c r="K214" s="226"/>
      <c r="L214" s="231"/>
      <c r="M214" s="232"/>
      <c r="N214" s="233"/>
      <c r="O214" s="233"/>
      <c r="P214" s="233"/>
      <c r="Q214" s="233"/>
      <c r="R214" s="233"/>
      <c r="S214" s="233"/>
      <c r="T214" s="234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5" t="s">
        <v>133</v>
      </c>
      <c r="AU214" s="235" t="s">
        <v>83</v>
      </c>
      <c r="AV214" s="13" t="s">
        <v>83</v>
      </c>
      <c r="AW214" s="13" t="s">
        <v>35</v>
      </c>
      <c r="AX214" s="13" t="s">
        <v>73</v>
      </c>
      <c r="AY214" s="235" t="s">
        <v>120</v>
      </c>
    </row>
    <row r="215" s="14" customFormat="1">
      <c r="A215" s="14"/>
      <c r="B215" s="236"/>
      <c r="C215" s="237"/>
      <c r="D215" s="218" t="s">
        <v>133</v>
      </c>
      <c r="E215" s="238" t="s">
        <v>28</v>
      </c>
      <c r="F215" s="239" t="s">
        <v>142</v>
      </c>
      <c r="G215" s="237"/>
      <c r="H215" s="240">
        <v>3</v>
      </c>
      <c r="I215" s="241"/>
      <c r="J215" s="237"/>
      <c r="K215" s="237"/>
      <c r="L215" s="242"/>
      <c r="M215" s="243"/>
      <c r="N215" s="244"/>
      <c r="O215" s="244"/>
      <c r="P215" s="244"/>
      <c r="Q215" s="244"/>
      <c r="R215" s="244"/>
      <c r="S215" s="244"/>
      <c r="T215" s="245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46" t="s">
        <v>133</v>
      </c>
      <c r="AU215" s="246" t="s">
        <v>83</v>
      </c>
      <c r="AV215" s="14" t="s">
        <v>127</v>
      </c>
      <c r="AW215" s="14" t="s">
        <v>35</v>
      </c>
      <c r="AX215" s="14" t="s">
        <v>81</v>
      </c>
      <c r="AY215" s="246" t="s">
        <v>120</v>
      </c>
    </row>
    <row r="216" s="2" customFormat="1" ht="33" customHeight="1">
      <c r="A216" s="39"/>
      <c r="B216" s="40"/>
      <c r="C216" s="205" t="s">
        <v>305</v>
      </c>
      <c r="D216" s="205" t="s">
        <v>122</v>
      </c>
      <c r="E216" s="206" t="s">
        <v>306</v>
      </c>
      <c r="F216" s="207" t="s">
        <v>307</v>
      </c>
      <c r="G216" s="208" t="s">
        <v>289</v>
      </c>
      <c r="H216" s="209">
        <v>111</v>
      </c>
      <c r="I216" s="210"/>
      <c r="J216" s="211">
        <f>ROUND(I216*H216,2)</f>
        <v>0</v>
      </c>
      <c r="K216" s="207" t="s">
        <v>126</v>
      </c>
      <c r="L216" s="45"/>
      <c r="M216" s="212" t="s">
        <v>28</v>
      </c>
      <c r="N216" s="213" t="s">
        <v>44</v>
      </c>
      <c r="O216" s="85"/>
      <c r="P216" s="214">
        <f>O216*H216</f>
        <v>0</v>
      </c>
      <c r="Q216" s="214">
        <v>0.14041999999999999</v>
      </c>
      <c r="R216" s="214">
        <f>Q216*H216</f>
        <v>15.586619999999998</v>
      </c>
      <c r="S216" s="214">
        <v>0</v>
      </c>
      <c r="T216" s="215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16" t="s">
        <v>127</v>
      </c>
      <c r="AT216" s="216" t="s">
        <v>122</v>
      </c>
      <c r="AU216" s="216" t="s">
        <v>83</v>
      </c>
      <c r="AY216" s="18" t="s">
        <v>120</v>
      </c>
      <c r="BE216" s="217">
        <f>IF(N216="základní",J216,0)</f>
        <v>0</v>
      </c>
      <c r="BF216" s="217">
        <f>IF(N216="snížená",J216,0)</f>
        <v>0</v>
      </c>
      <c r="BG216" s="217">
        <f>IF(N216="zákl. přenesená",J216,0)</f>
        <v>0</v>
      </c>
      <c r="BH216" s="217">
        <f>IF(N216="sníž. přenesená",J216,0)</f>
        <v>0</v>
      </c>
      <c r="BI216" s="217">
        <f>IF(N216="nulová",J216,0)</f>
        <v>0</v>
      </c>
      <c r="BJ216" s="18" t="s">
        <v>81</v>
      </c>
      <c r="BK216" s="217">
        <f>ROUND(I216*H216,2)</f>
        <v>0</v>
      </c>
      <c r="BL216" s="18" t="s">
        <v>127</v>
      </c>
      <c r="BM216" s="216" t="s">
        <v>308</v>
      </c>
    </row>
    <row r="217" s="2" customFormat="1">
      <c r="A217" s="39"/>
      <c r="B217" s="40"/>
      <c r="C217" s="41"/>
      <c r="D217" s="218" t="s">
        <v>129</v>
      </c>
      <c r="E217" s="41"/>
      <c r="F217" s="219" t="s">
        <v>309</v>
      </c>
      <c r="G217" s="41"/>
      <c r="H217" s="41"/>
      <c r="I217" s="220"/>
      <c r="J217" s="41"/>
      <c r="K217" s="41"/>
      <c r="L217" s="45"/>
      <c r="M217" s="221"/>
      <c r="N217" s="222"/>
      <c r="O217" s="85"/>
      <c r="P217" s="85"/>
      <c r="Q217" s="85"/>
      <c r="R217" s="85"/>
      <c r="S217" s="85"/>
      <c r="T217" s="86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8" t="s">
        <v>129</v>
      </c>
      <c r="AU217" s="18" t="s">
        <v>83</v>
      </c>
    </row>
    <row r="218" s="2" customFormat="1">
      <c r="A218" s="39"/>
      <c r="B218" s="40"/>
      <c r="C218" s="41"/>
      <c r="D218" s="223" t="s">
        <v>131</v>
      </c>
      <c r="E218" s="41"/>
      <c r="F218" s="224" t="s">
        <v>310</v>
      </c>
      <c r="G218" s="41"/>
      <c r="H218" s="41"/>
      <c r="I218" s="220"/>
      <c r="J218" s="41"/>
      <c r="K218" s="41"/>
      <c r="L218" s="45"/>
      <c r="M218" s="221"/>
      <c r="N218" s="222"/>
      <c r="O218" s="85"/>
      <c r="P218" s="85"/>
      <c r="Q218" s="85"/>
      <c r="R218" s="85"/>
      <c r="S218" s="85"/>
      <c r="T218" s="86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8" t="s">
        <v>131</v>
      </c>
      <c r="AU218" s="18" t="s">
        <v>83</v>
      </c>
    </row>
    <row r="219" s="13" customFormat="1">
      <c r="A219" s="13"/>
      <c r="B219" s="225"/>
      <c r="C219" s="226"/>
      <c r="D219" s="218" t="s">
        <v>133</v>
      </c>
      <c r="E219" s="227" t="s">
        <v>28</v>
      </c>
      <c r="F219" s="228" t="s">
        <v>311</v>
      </c>
      <c r="G219" s="226"/>
      <c r="H219" s="229">
        <v>111</v>
      </c>
      <c r="I219" s="230"/>
      <c r="J219" s="226"/>
      <c r="K219" s="226"/>
      <c r="L219" s="231"/>
      <c r="M219" s="232"/>
      <c r="N219" s="233"/>
      <c r="O219" s="233"/>
      <c r="P219" s="233"/>
      <c r="Q219" s="233"/>
      <c r="R219" s="233"/>
      <c r="S219" s="233"/>
      <c r="T219" s="234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5" t="s">
        <v>133</v>
      </c>
      <c r="AU219" s="235" t="s">
        <v>83</v>
      </c>
      <c r="AV219" s="13" t="s">
        <v>83</v>
      </c>
      <c r="AW219" s="13" t="s">
        <v>35</v>
      </c>
      <c r="AX219" s="13" t="s">
        <v>73</v>
      </c>
      <c r="AY219" s="235" t="s">
        <v>120</v>
      </c>
    </row>
    <row r="220" s="14" customFormat="1">
      <c r="A220" s="14"/>
      <c r="B220" s="236"/>
      <c r="C220" s="237"/>
      <c r="D220" s="218" t="s">
        <v>133</v>
      </c>
      <c r="E220" s="238" t="s">
        <v>28</v>
      </c>
      <c r="F220" s="239" t="s">
        <v>142</v>
      </c>
      <c r="G220" s="237"/>
      <c r="H220" s="240">
        <v>111</v>
      </c>
      <c r="I220" s="241"/>
      <c r="J220" s="237"/>
      <c r="K220" s="237"/>
      <c r="L220" s="242"/>
      <c r="M220" s="243"/>
      <c r="N220" s="244"/>
      <c r="O220" s="244"/>
      <c r="P220" s="244"/>
      <c r="Q220" s="244"/>
      <c r="R220" s="244"/>
      <c r="S220" s="244"/>
      <c r="T220" s="245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46" t="s">
        <v>133</v>
      </c>
      <c r="AU220" s="246" t="s">
        <v>83</v>
      </c>
      <c r="AV220" s="14" t="s">
        <v>127</v>
      </c>
      <c r="AW220" s="14" t="s">
        <v>35</v>
      </c>
      <c r="AX220" s="14" t="s">
        <v>81</v>
      </c>
      <c r="AY220" s="246" t="s">
        <v>120</v>
      </c>
    </row>
    <row r="221" s="2" customFormat="1" ht="16.5" customHeight="1">
      <c r="A221" s="39"/>
      <c r="B221" s="40"/>
      <c r="C221" s="248" t="s">
        <v>312</v>
      </c>
      <c r="D221" s="248" t="s">
        <v>175</v>
      </c>
      <c r="E221" s="249" t="s">
        <v>313</v>
      </c>
      <c r="F221" s="250" t="s">
        <v>314</v>
      </c>
      <c r="G221" s="251" t="s">
        <v>289</v>
      </c>
      <c r="H221" s="252">
        <v>113.22</v>
      </c>
      <c r="I221" s="253"/>
      <c r="J221" s="254">
        <f>ROUND(I221*H221,2)</f>
        <v>0</v>
      </c>
      <c r="K221" s="250" t="s">
        <v>126</v>
      </c>
      <c r="L221" s="255"/>
      <c r="M221" s="256" t="s">
        <v>28</v>
      </c>
      <c r="N221" s="257" t="s">
        <v>44</v>
      </c>
      <c r="O221" s="85"/>
      <c r="P221" s="214">
        <f>O221*H221</f>
        <v>0</v>
      </c>
      <c r="Q221" s="214">
        <v>0.044999999999999998</v>
      </c>
      <c r="R221" s="214">
        <f>Q221*H221</f>
        <v>5.0949</v>
      </c>
      <c r="S221" s="214">
        <v>0</v>
      </c>
      <c r="T221" s="215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16" t="s">
        <v>178</v>
      </c>
      <c r="AT221" s="216" t="s">
        <v>175</v>
      </c>
      <c r="AU221" s="216" t="s">
        <v>83</v>
      </c>
      <c r="AY221" s="18" t="s">
        <v>120</v>
      </c>
      <c r="BE221" s="217">
        <f>IF(N221="základní",J221,0)</f>
        <v>0</v>
      </c>
      <c r="BF221" s="217">
        <f>IF(N221="snížená",J221,0)</f>
        <v>0</v>
      </c>
      <c r="BG221" s="217">
        <f>IF(N221="zákl. přenesená",J221,0)</f>
        <v>0</v>
      </c>
      <c r="BH221" s="217">
        <f>IF(N221="sníž. přenesená",J221,0)</f>
        <v>0</v>
      </c>
      <c r="BI221" s="217">
        <f>IF(N221="nulová",J221,0)</f>
        <v>0</v>
      </c>
      <c r="BJ221" s="18" t="s">
        <v>81</v>
      </c>
      <c r="BK221" s="217">
        <f>ROUND(I221*H221,2)</f>
        <v>0</v>
      </c>
      <c r="BL221" s="18" t="s">
        <v>127</v>
      </c>
      <c r="BM221" s="216" t="s">
        <v>315</v>
      </c>
    </row>
    <row r="222" s="2" customFormat="1">
      <c r="A222" s="39"/>
      <c r="B222" s="40"/>
      <c r="C222" s="41"/>
      <c r="D222" s="218" t="s">
        <v>129</v>
      </c>
      <c r="E222" s="41"/>
      <c r="F222" s="219" t="s">
        <v>314</v>
      </c>
      <c r="G222" s="41"/>
      <c r="H222" s="41"/>
      <c r="I222" s="220"/>
      <c r="J222" s="41"/>
      <c r="K222" s="41"/>
      <c r="L222" s="45"/>
      <c r="M222" s="221"/>
      <c r="N222" s="222"/>
      <c r="O222" s="85"/>
      <c r="P222" s="85"/>
      <c r="Q222" s="85"/>
      <c r="R222" s="85"/>
      <c r="S222" s="85"/>
      <c r="T222" s="86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18" t="s">
        <v>129</v>
      </c>
      <c r="AU222" s="18" t="s">
        <v>83</v>
      </c>
    </row>
    <row r="223" s="13" customFormat="1">
      <c r="A223" s="13"/>
      <c r="B223" s="225"/>
      <c r="C223" s="226"/>
      <c r="D223" s="218" t="s">
        <v>133</v>
      </c>
      <c r="E223" s="227" t="s">
        <v>28</v>
      </c>
      <c r="F223" s="228" t="s">
        <v>311</v>
      </c>
      <c r="G223" s="226"/>
      <c r="H223" s="229">
        <v>111</v>
      </c>
      <c r="I223" s="230"/>
      <c r="J223" s="226"/>
      <c r="K223" s="226"/>
      <c r="L223" s="231"/>
      <c r="M223" s="232"/>
      <c r="N223" s="233"/>
      <c r="O223" s="233"/>
      <c r="P223" s="233"/>
      <c r="Q223" s="233"/>
      <c r="R223" s="233"/>
      <c r="S223" s="233"/>
      <c r="T223" s="234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5" t="s">
        <v>133</v>
      </c>
      <c r="AU223" s="235" t="s">
        <v>83</v>
      </c>
      <c r="AV223" s="13" t="s">
        <v>83</v>
      </c>
      <c r="AW223" s="13" t="s">
        <v>35</v>
      </c>
      <c r="AX223" s="13" t="s">
        <v>73</v>
      </c>
      <c r="AY223" s="235" t="s">
        <v>120</v>
      </c>
    </row>
    <row r="224" s="14" customFormat="1">
      <c r="A224" s="14"/>
      <c r="B224" s="236"/>
      <c r="C224" s="237"/>
      <c r="D224" s="218" t="s">
        <v>133</v>
      </c>
      <c r="E224" s="238" t="s">
        <v>28</v>
      </c>
      <c r="F224" s="239" t="s">
        <v>142</v>
      </c>
      <c r="G224" s="237"/>
      <c r="H224" s="240">
        <v>111</v>
      </c>
      <c r="I224" s="241"/>
      <c r="J224" s="237"/>
      <c r="K224" s="237"/>
      <c r="L224" s="242"/>
      <c r="M224" s="243"/>
      <c r="N224" s="244"/>
      <c r="O224" s="244"/>
      <c r="P224" s="244"/>
      <c r="Q224" s="244"/>
      <c r="R224" s="244"/>
      <c r="S224" s="244"/>
      <c r="T224" s="245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6" t="s">
        <v>133</v>
      </c>
      <c r="AU224" s="246" t="s">
        <v>83</v>
      </c>
      <c r="AV224" s="14" t="s">
        <v>127</v>
      </c>
      <c r="AW224" s="14" t="s">
        <v>35</v>
      </c>
      <c r="AX224" s="14" t="s">
        <v>81</v>
      </c>
      <c r="AY224" s="246" t="s">
        <v>120</v>
      </c>
    </row>
    <row r="225" s="13" customFormat="1">
      <c r="A225" s="13"/>
      <c r="B225" s="225"/>
      <c r="C225" s="226"/>
      <c r="D225" s="218" t="s">
        <v>133</v>
      </c>
      <c r="E225" s="226"/>
      <c r="F225" s="228" t="s">
        <v>316</v>
      </c>
      <c r="G225" s="226"/>
      <c r="H225" s="229">
        <v>113.22</v>
      </c>
      <c r="I225" s="230"/>
      <c r="J225" s="226"/>
      <c r="K225" s="226"/>
      <c r="L225" s="231"/>
      <c r="M225" s="232"/>
      <c r="N225" s="233"/>
      <c r="O225" s="233"/>
      <c r="P225" s="233"/>
      <c r="Q225" s="233"/>
      <c r="R225" s="233"/>
      <c r="S225" s="233"/>
      <c r="T225" s="234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5" t="s">
        <v>133</v>
      </c>
      <c r="AU225" s="235" t="s">
        <v>83</v>
      </c>
      <c r="AV225" s="13" t="s">
        <v>83</v>
      </c>
      <c r="AW225" s="13" t="s">
        <v>4</v>
      </c>
      <c r="AX225" s="13" t="s">
        <v>81</v>
      </c>
      <c r="AY225" s="235" t="s">
        <v>120</v>
      </c>
    </row>
    <row r="226" s="2" customFormat="1" ht="24.15" customHeight="1">
      <c r="A226" s="39"/>
      <c r="B226" s="40"/>
      <c r="C226" s="205" t="s">
        <v>317</v>
      </c>
      <c r="D226" s="205" t="s">
        <v>122</v>
      </c>
      <c r="E226" s="206" t="s">
        <v>318</v>
      </c>
      <c r="F226" s="207" t="s">
        <v>319</v>
      </c>
      <c r="G226" s="208" t="s">
        <v>163</v>
      </c>
      <c r="H226" s="209">
        <v>28.899999999999999</v>
      </c>
      <c r="I226" s="210"/>
      <c r="J226" s="211">
        <f>ROUND(I226*H226,2)</f>
        <v>0</v>
      </c>
      <c r="K226" s="207" t="s">
        <v>126</v>
      </c>
      <c r="L226" s="45"/>
      <c r="M226" s="212" t="s">
        <v>28</v>
      </c>
      <c r="N226" s="213" t="s">
        <v>44</v>
      </c>
      <c r="O226" s="85"/>
      <c r="P226" s="214">
        <f>O226*H226</f>
        <v>0</v>
      </c>
      <c r="Q226" s="214">
        <v>0.00046999999999999999</v>
      </c>
      <c r="R226" s="214">
        <f>Q226*H226</f>
        <v>0.013583</v>
      </c>
      <c r="S226" s="214">
        <v>0</v>
      </c>
      <c r="T226" s="215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16" t="s">
        <v>127</v>
      </c>
      <c r="AT226" s="216" t="s">
        <v>122</v>
      </c>
      <c r="AU226" s="216" t="s">
        <v>83</v>
      </c>
      <c r="AY226" s="18" t="s">
        <v>120</v>
      </c>
      <c r="BE226" s="217">
        <f>IF(N226="základní",J226,0)</f>
        <v>0</v>
      </c>
      <c r="BF226" s="217">
        <f>IF(N226="snížená",J226,0)</f>
        <v>0</v>
      </c>
      <c r="BG226" s="217">
        <f>IF(N226="zákl. přenesená",J226,0)</f>
        <v>0</v>
      </c>
      <c r="BH226" s="217">
        <f>IF(N226="sníž. přenesená",J226,0)</f>
        <v>0</v>
      </c>
      <c r="BI226" s="217">
        <f>IF(N226="nulová",J226,0)</f>
        <v>0</v>
      </c>
      <c r="BJ226" s="18" t="s">
        <v>81</v>
      </c>
      <c r="BK226" s="217">
        <f>ROUND(I226*H226,2)</f>
        <v>0</v>
      </c>
      <c r="BL226" s="18" t="s">
        <v>127</v>
      </c>
      <c r="BM226" s="216" t="s">
        <v>320</v>
      </c>
    </row>
    <row r="227" s="2" customFormat="1">
      <c r="A227" s="39"/>
      <c r="B227" s="40"/>
      <c r="C227" s="41"/>
      <c r="D227" s="218" t="s">
        <v>129</v>
      </c>
      <c r="E227" s="41"/>
      <c r="F227" s="219" t="s">
        <v>321</v>
      </c>
      <c r="G227" s="41"/>
      <c r="H227" s="41"/>
      <c r="I227" s="220"/>
      <c r="J227" s="41"/>
      <c r="K227" s="41"/>
      <c r="L227" s="45"/>
      <c r="M227" s="221"/>
      <c r="N227" s="222"/>
      <c r="O227" s="85"/>
      <c r="P227" s="85"/>
      <c r="Q227" s="85"/>
      <c r="R227" s="85"/>
      <c r="S227" s="85"/>
      <c r="T227" s="86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8" t="s">
        <v>129</v>
      </c>
      <c r="AU227" s="18" t="s">
        <v>83</v>
      </c>
    </row>
    <row r="228" s="2" customFormat="1">
      <c r="A228" s="39"/>
      <c r="B228" s="40"/>
      <c r="C228" s="41"/>
      <c r="D228" s="223" t="s">
        <v>131</v>
      </c>
      <c r="E228" s="41"/>
      <c r="F228" s="224" t="s">
        <v>322</v>
      </c>
      <c r="G228" s="41"/>
      <c r="H228" s="41"/>
      <c r="I228" s="220"/>
      <c r="J228" s="41"/>
      <c r="K228" s="41"/>
      <c r="L228" s="45"/>
      <c r="M228" s="221"/>
      <c r="N228" s="222"/>
      <c r="O228" s="85"/>
      <c r="P228" s="85"/>
      <c r="Q228" s="85"/>
      <c r="R228" s="85"/>
      <c r="S228" s="85"/>
      <c r="T228" s="86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131</v>
      </c>
      <c r="AU228" s="18" t="s">
        <v>83</v>
      </c>
    </row>
    <row r="229" s="13" customFormat="1">
      <c r="A229" s="13"/>
      <c r="B229" s="225"/>
      <c r="C229" s="226"/>
      <c r="D229" s="218" t="s">
        <v>133</v>
      </c>
      <c r="E229" s="227" t="s">
        <v>28</v>
      </c>
      <c r="F229" s="228" t="s">
        <v>284</v>
      </c>
      <c r="G229" s="226"/>
      <c r="H229" s="229">
        <v>28.899999999999999</v>
      </c>
      <c r="I229" s="230"/>
      <c r="J229" s="226"/>
      <c r="K229" s="226"/>
      <c r="L229" s="231"/>
      <c r="M229" s="232"/>
      <c r="N229" s="233"/>
      <c r="O229" s="233"/>
      <c r="P229" s="233"/>
      <c r="Q229" s="233"/>
      <c r="R229" s="233"/>
      <c r="S229" s="233"/>
      <c r="T229" s="234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5" t="s">
        <v>133</v>
      </c>
      <c r="AU229" s="235" t="s">
        <v>83</v>
      </c>
      <c r="AV229" s="13" t="s">
        <v>83</v>
      </c>
      <c r="AW229" s="13" t="s">
        <v>35</v>
      </c>
      <c r="AX229" s="13" t="s">
        <v>81</v>
      </c>
      <c r="AY229" s="235" t="s">
        <v>120</v>
      </c>
    </row>
    <row r="230" s="2" customFormat="1" ht="33" customHeight="1">
      <c r="A230" s="39"/>
      <c r="B230" s="40"/>
      <c r="C230" s="205" t="s">
        <v>323</v>
      </c>
      <c r="D230" s="205" t="s">
        <v>122</v>
      </c>
      <c r="E230" s="206" t="s">
        <v>324</v>
      </c>
      <c r="F230" s="207" t="s">
        <v>325</v>
      </c>
      <c r="G230" s="208" t="s">
        <v>289</v>
      </c>
      <c r="H230" s="209">
        <v>13.5</v>
      </c>
      <c r="I230" s="210"/>
      <c r="J230" s="211">
        <f>ROUND(I230*H230,2)</f>
        <v>0</v>
      </c>
      <c r="K230" s="207" t="s">
        <v>126</v>
      </c>
      <c r="L230" s="45"/>
      <c r="M230" s="212" t="s">
        <v>28</v>
      </c>
      <c r="N230" s="213" t="s">
        <v>44</v>
      </c>
      <c r="O230" s="85"/>
      <c r="P230" s="214">
        <f>O230*H230</f>
        <v>0</v>
      </c>
      <c r="Q230" s="214">
        <v>0.00060999999999999997</v>
      </c>
      <c r="R230" s="214">
        <f>Q230*H230</f>
        <v>0.0082349999999999993</v>
      </c>
      <c r="S230" s="214">
        <v>0</v>
      </c>
      <c r="T230" s="215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16" t="s">
        <v>127</v>
      </c>
      <c r="AT230" s="216" t="s">
        <v>122</v>
      </c>
      <c r="AU230" s="216" t="s">
        <v>83</v>
      </c>
      <c r="AY230" s="18" t="s">
        <v>120</v>
      </c>
      <c r="BE230" s="217">
        <f>IF(N230="základní",J230,0)</f>
        <v>0</v>
      </c>
      <c r="BF230" s="217">
        <f>IF(N230="snížená",J230,0)</f>
        <v>0</v>
      </c>
      <c r="BG230" s="217">
        <f>IF(N230="zákl. přenesená",J230,0)</f>
        <v>0</v>
      </c>
      <c r="BH230" s="217">
        <f>IF(N230="sníž. přenesená",J230,0)</f>
        <v>0</v>
      </c>
      <c r="BI230" s="217">
        <f>IF(N230="nulová",J230,0)</f>
        <v>0</v>
      </c>
      <c r="BJ230" s="18" t="s">
        <v>81</v>
      </c>
      <c r="BK230" s="217">
        <f>ROUND(I230*H230,2)</f>
        <v>0</v>
      </c>
      <c r="BL230" s="18" t="s">
        <v>127</v>
      </c>
      <c r="BM230" s="216" t="s">
        <v>326</v>
      </c>
    </row>
    <row r="231" s="2" customFormat="1">
      <c r="A231" s="39"/>
      <c r="B231" s="40"/>
      <c r="C231" s="41"/>
      <c r="D231" s="218" t="s">
        <v>129</v>
      </c>
      <c r="E231" s="41"/>
      <c r="F231" s="219" t="s">
        <v>327</v>
      </c>
      <c r="G231" s="41"/>
      <c r="H231" s="41"/>
      <c r="I231" s="220"/>
      <c r="J231" s="41"/>
      <c r="K231" s="41"/>
      <c r="L231" s="45"/>
      <c r="M231" s="221"/>
      <c r="N231" s="222"/>
      <c r="O231" s="85"/>
      <c r="P231" s="85"/>
      <c r="Q231" s="85"/>
      <c r="R231" s="85"/>
      <c r="S231" s="85"/>
      <c r="T231" s="86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8" t="s">
        <v>129</v>
      </c>
      <c r="AU231" s="18" t="s">
        <v>83</v>
      </c>
    </row>
    <row r="232" s="2" customFormat="1">
      <c r="A232" s="39"/>
      <c r="B232" s="40"/>
      <c r="C232" s="41"/>
      <c r="D232" s="223" t="s">
        <v>131</v>
      </c>
      <c r="E232" s="41"/>
      <c r="F232" s="224" t="s">
        <v>328</v>
      </c>
      <c r="G232" s="41"/>
      <c r="H232" s="41"/>
      <c r="I232" s="220"/>
      <c r="J232" s="41"/>
      <c r="K232" s="41"/>
      <c r="L232" s="45"/>
      <c r="M232" s="221"/>
      <c r="N232" s="222"/>
      <c r="O232" s="85"/>
      <c r="P232" s="85"/>
      <c r="Q232" s="85"/>
      <c r="R232" s="85"/>
      <c r="S232" s="85"/>
      <c r="T232" s="86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8" t="s">
        <v>131</v>
      </c>
      <c r="AU232" s="18" t="s">
        <v>83</v>
      </c>
    </row>
    <row r="233" s="13" customFormat="1">
      <c r="A233" s="13"/>
      <c r="B233" s="225"/>
      <c r="C233" s="226"/>
      <c r="D233" s="218" t="s">
        <v>133</v>
      </c>
      <c r="E233" s="227" t="s">
        <v>28</v>
      </c>
      <c r="F233" s="228" t="s">
        <v>329</v>
      </c>
      <c r="G233" s="226"/>
      <c r="H233" s="229">
        <v>13.5</v>
      </c>
      <c r="I233" s="230"/>
      <c r="J233" s="226"/>
      <c r="K233" s="226"/>
      <c r="L233" s="231"/>
      <c r="M233" s="232"/>
      <c r="N233" s="233"/>
      <c r="O233" s="233"/>
      <c r="P233" s="233"/>
      <c r="Q233" s="233"/>
      <c r="R233" s="233"/>
      <c r="S233" s="233"/>
      <c r="T233" s="234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5" t="s">
        <v>133</v>
      </c>
      <c r="AU233" s="235" t="s">
        <v>83</v>
      </c>
      <c r="AV233" s="13" t="s">
        <v>83</v>
      </c>
      <c r="AW233" s="13" t="s">
        <v>35</v>
      </c>
      <c r="AX233" s="13" t="s">
        <v>73</v>
      </c>
      <c r="AY233" s="235" t="s">
        <v>120</v>
      </c>
    </row>
    <row r="234" s="14" customFormat="1">
      <c r="A234" s="14"/>
      <c r="B234" s="236"/>
      <c r="C234" s="237"/>
      <c r="D234" s="218" t="s">
        <v>133</v>
      </c>
      <c r="E234" s="238" t="s">
        <v>28</v>
      </c>
      <c r="F234" s="239" t="s">
        <v>142</v>
      </c>
      <c r="G234" s="237"/>
      <c r="H234" s="240">
        <v>13.5</v>
      </c>
      <c r="I234" s="241"/>
      <c r="J234" s="237"/>
      <c r="K234" s="237"/>
      <c r="L234" s="242"/>
      <c r="M234" s="243"/>
      <c r="N234" s="244"/>
      <c r="O234" s="244"/>
      <c r="P234" s="244"/>
      <c r="Q234" s="244"/>
      <c r="R234" s="244"/>
      <c r="S234" s="244"/>
      <c r="T234" s="245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46" t="s">
        <v>133</v>
      </c>
      <c r="AU234" s="246" t="s">
        <v>83</v>
      </c>
      <c r="AV234" s="14" t="s">
        <v>127</v>
      </c>
      <c r="AW234" s="14" t="s">
        <v>35</v>
      </c>
      <c r="AX234" s="14" t="s">
        <v>81</v>
      </c>
      <c r="AY234" s="246" t="s">
        <v>120</v>
      </c>
    </row>
    <row r="235" s="2" customFormat="1" ht="24.15" customHeight="1">
      <c r="A235" s="39"/>
      <c r="B235" s="40"/>
      <c r="C235" s="205" t="s">
        <v>330</v>
      </c>
      <c r="D235" s="205" t="s">
        <v>122</v>
      </c>
      <c r="E235" s="206" t="s">
        <v>331</v>
      </c>
      <c r="F235" s="207" t="s">
        <v>332</v>
      </c>
      <c r="G235" s="208" t="s">
        <v>289</v>
      </c>
      <c r="H235" s="209">
        <v>13.5</v>
      </c>
      <c r="I235" s="210"/>
      <c r="J235" s="211">
        <f>ROUND(I235*H235,2)</f>
        <v>0</v>
      </c>
      <c r="K235" s="207" t="s">
        <v>126</v>
      </c>
      <c r="L235" s="45"/>
      <c r="M235" s="212" t="s">
        <v>28</v>
      </c>
      <c r="N235" s="213" t="s">
        <v>44</v>
      </c>
      <c r="O235" s="85"/>
      <c r="P235" s="214">
        <f>O235*H235</f>
        <v>0</v>
      </c>
      <c r="Q235" s="214">
        <v>0</v>
      </c>
      <c r="R235" s="214">
        <f>Q235*H235</f>
        <v>0</v>
      </c>
      <c r="S235" s="214">
        <v>0</v>
      </c>
      <c r="T235" s="215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16" t="s">
        <v>127</v>
      </c>
      <c r="AT235" s="216" t="s">
        <v>122</v>
      </c>
      <c r="AU235" s="216" t="s">
        <v>83</v>
      </c>
      <c r="AY235" s="18" t="s">
        <v>120</v>
      </c>
      <c r="BE235" s="217">
        <f>IF(N235="základní",J235,0)</f>
        <v>0</v>
      </c>
      <c r="BF235" s="217">
        <f>IF(N235="snížená",J235,0)</f>
        <v>0</v>
      </c>
      <c r="BG235" s="217">
        <f>IF(N235="zákl. přenesená",J235,0)</f>
        <v>0</v>
      </c>
      <c r="BH235" s="217">
        <f>IF(N235="sníž. přenesená",J235,0)</f>
        <v>0</v>
      </c>
      <c r="BI235" s="217">
        <f>IF(N235="nulová",J235,0)</f>
        <v>0</v>
      </c>
      <c r="BJ235" s="18" t="s">
        <v>81</v>
      </c>
      <c r="BK235" s="217">
        <f>ROUND(I235*H235,2)</f>
        <v>0</v>
      </c>
      <c r="BL235" s="18" t="s">
        <v>127</v>
      </c>
      <c r="BM235" s="216" t="s">
        <v>333</v>
      </c>
    </row>
    <row r="236" s="2" customFormat="1">
      <c r="A236" s="39"/>
      <c r="B236" s="40"/>
      <c r="C236" s="41"/>
      <c r="D236" s="218" t="s">
        <v>129</v>
      </c>
      <c r="E236" s="41"/>
      <c r="F236" s="219" t="s">
        <v>334</v>
      </c>
      <c r="G236" s="41"/>
      <c r="H236" s="41"/>
      <c r="I236" s="220"/>
      <c r="J236" s="41"/>
      <c r="K236" s="41"/>
      <c r="L236" s="45"/>
      <c r="M236" s="221"/>
      <c r="N236" s="222"/>
      <c r="O236" s="85"/>
      <c r="P236" s="85"/>
      <c r="Q236" s="85"/>
      <c r="R236" s="85"/>
      <c r="S236" s="85"/>
      <c r="T236" s="86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129</v>
      </c>
      <c r="AU236" s="18" t="s">
        <v>83</v>
      </c>
    </row>
    <row r="237" s="2" customFormat="1">
      <c r="A237" s="39"/>
      <c r="B237" s="40"/>
      <c r="C237" s="41"/>
      <c r="D237" s="223" t="s">
        <v>131</v>
      </c>
      <c r="E237" s="41"/>
      <c r="F237" s="224" t="s">
        <v>335</v>
      </c>
      <c r="G237" s="41"/>
      <c r="H237" s="41"/>
      <c r="I237" s="220"/>
      <c r="J237" s="41"/>
      <c r="K237" s="41"/>
      <c r="L237" s="45"/>
      <c r="M237" s="221"/>
      <c r="N237" s="222"/>
      <c r="O237" s="85"/>
      <c r="P237" s="85"/>
      <c r="Q237" s="85"/>
      <c r="R237" s="85"/>
      <c r="S237" s="85"/>
      <c r="T237" s="86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T237" s="18" t="s">
        <v>131</v>
      </c>
      <c r="AU237" s="18" t="s">
        <v>83</v>
      </c>
    </row>
    <row r="238" s="13" customFormat="1">
      <c r="A238" s="13"/>
      <c r="B238" s="225"/>
      <c r="C238" s="226"/>
      <c r="D238" s="218" t="s">
        <v>133</v>
      </c>
      <c r="E238" s="227" t="s">
        <v>28</v>
      </c>
      <c r="F238" s="228" t="s">
        <v>329</v>
      </c>
      <c r="G238" s="226"/>
      <c r="H238" s="229">
        <v>13.5</v>
      </c>
      <c r="I238" s="230"/>
      <c r="J238" s="226"/>
      <c r="K238" s="226"/>
      <c r="L238" s="231"/>
      <c r="M238" s="232"/>
      <c r="N238" s="233"/>
      <c r="O238" s="233"/>
      <c r="P238" s="233"/>
      <c r="Q238" s="233"/>
      <c r="R238" s="233"/>
      <c r="S238" s="233"/>
      <c r="T238" s="234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5" t="s">
        <v>133</v>
      </c>
      <c r="AU238" s="235" t="s">
        <v>83</v>
      </c>
      <c r="AV238" s="13" t="s">
        <v>83</v>
      </c>
      <c r="AW238" s="13" t="s">
        <v>35</v>
      </c>
      <c r="AX238" s="13" t="s">
        <v>81</v>
      </c>
      <c r="AY238" s="235" t="s">
        <v>120</v>
      </c>
    </row>
    <row r="239" s="12" customFormat="1" ht="20.88" customHeight="1">
      <c r="A239" s="12"/>
      <c r="B239" s="189"/>
      <c r="C239" s="190"/>
      <c r="D239" s="191" t="s">
        <v>72</v>
      </c>
      <c r="E239" s="203" t="s">
        <v>336</v>
      </c>
      <c r="F239" s="203" t="s">
        <v>337</v>
      </c>
      <c r="G239" s="190"/>
      <c r="H239" s="190"/>
      <c r="I239" s="193"/>
      <c r="J239" s="204">
        <f>BK239</f>
        <v>0</v>
      </c>
      <c r="K239" s="190"/>
      <c r="L239" s="195"/>
      <c r="M239" s="196"/>
      <c r="N239" s="197"/>
      <c r="O239" s="197"/>
      <c r="P239" s="198">
        <f>SUM(P240:P263)</f>
        <v>0</v>
      </c>
      <c r="Q239" s="197"/>
      <c r="R239" s="198">
        <f>SUM(R240:R263)</f>
        <v>0</v>
      </c>
      <c r="S239" s="197"/>
      <c r="T239" s="199">
        <f>SUM(T240:T263)</f>
        <v>78.754499999999993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00" t="s">
        <v>81</v>
      </c>
      <c r="AT239" s="201" t="s">
        <v>72</v>
      </c>
      <c r="AU239" s="201" t="s">
        <v>83</v>
      </c>
      <c r="AY239" s="200" t="s">
        <v>120</v>
      </c>
      <c r="BK239" s="202">
        <f>SUM(BK240:BK263)</f>
        <v>0</v>
      </c>
    </row>
    <row r="240" s="2" customFormat="1" ht="24.15" customHeight="1">
      <c r="A240" s="39"/>
      <c r="B240" s="40"/>
      <c r="C240" s="205" t="s">
        <v>338</v>
      </c>
      <c r="D240" s="205" t="s">
        <v>122</v>
      </c>
      <c r="E240" s="206" t="s">
        <v>339</v>
      </c>
      <c r="F240" s="207" t="s">
        <v>340</v>
      </c>
      <c r="G240" s="208" t="s">
        <v>163</v>
      </c>
      <c r="H240" s="209">
        <v>127.7</v>
      </c>
      <c r="I240" s="210"/>
      <c r="J240" s="211">
        <f>ROUND(I240*H240,2)</f>
        <v>0</v>
      </c>
      <c r="K240" s="207" t="s">
        <v>126</v>
      </c>
      <c r="L240" s="45"/>
      <c r="M240" s="212" t="s">
        <v>28</v>
      </c>
      <c r="N240" s="213" t="s">
        <v>44</v>
      </c>
      <c r="O240" s="85"/>
      <c r="P240" s="214">
        <f>O240*H240</f>
        <v>0</v>
      </c>
      <c r="Q240" s="214">
        <v>0</v>
      </c>
      <c r="R240" s="214">
        <f>Q240*H240</f>
        <v>0</v>
      </c>
      <c r="S240" s="214">
        <v>0.255</v>
      </c>
      <c r="T240" s="215">
        <f>S240*H240</f>
        <v>32.563500000000005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16" t="s">
        <v>127</v>
      </c>
      <c r="AT240" s="216" t="s">
        <v>122</v>
      </c>
      <c r="AU240" s="216" t="s">
        <v>143</v>
      </c>
      <c r="AY240" s="18" t="s">
        <v>120</v>
      </c>
      <c r="BE240" s="217">
        <f>IF(N240="základní",J240,0)</f>
        <v>0</v>
      </c>
      <c r="BF240" s="217">
        <f>IF(N240="snížená",J240,0)</f>
        <v>0</v>
      </c>
      <c r="BG240" s="217">
        <f>IF(N240="zákl. přenesená",J240,0)</f>
        <v>0</v>
      </c>
      <c r="BH240" s="217">
        <f>IF(N240="sníž. přenesená",J240,0)</f>
        <v>0</v>
      </c>
      <c r="BI240" s="217">
        <f>IF(N240="nulová",J240,0)</f>
        <v>0</v>
      </c>
      <c r="BJ240" s="18" t="s">
        <v>81</v>
      </c>
      <c r="BK240" s="217">
        <f>ROUND(I240*H240,2)</f>
        <v>0</v>
      </c>
      <c r="BL240" s="18" t="s">
        <v>127</v>
      </c>
      <c r="BM240" s="216" t="s">
        <v>341</v>
      </c>
    </row>
    <row r="241" s="2" customFormat="1">
      <c r="A241" s="39"/>
      <c r="B241" s="40"/>
      <c r="C241" s="41"/>
      <c r="D241" s="218" t="s">
        <v>129</v>
      </c>
      <c r="E241" s="41"/>
      <c r="F241" s="219" t="s">
        <v>342</v>
      </c>
      <c r="G241" s="41"/>
      <c r="H241" s="41"/>
      <c r="I241" s="220"/>
      <c r="J241" s="41"/>
      <c r="K241" s="41"/>
      <c r="L241" s="45"/>
      <c r="M241" s="221"/>
      <c r="N241" s="222"/>
      <c r="O241" s="85"/>
      <c r="P241" s="85"/>
      <c r="Q241" s="85"/>
      <c r="R241" s="85"/>
      <c r="S241" s="85"/>
      <c r="T241" s="86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8" t="s">
        <v>129</v>
      </c>
      <c r="AU241" s="18" t="s">
        <v>143</v>
      </c>
    </row>
    <row r="242" s="2" customFormat="1">
      <c r="A242" s="39"/>
      <c r="B242" s="40"/>
      <c r="C242" s="41"/>
      <c r="D242" s="223" t="s">
        <v>131</v>
      </c>
      <c r="E242" s="41"/>
      <c r="F242" s="224" t="s">
        <v>343</v>
      </c>
      <c r="G242" s="41"/>
      <c r="H242" s="41"/>
      <c r="I242" s="220"/>
      <c r="J242" s="41"/>
      <c r="K242" s="41"/>
      <c r="L242" s="45"/>
      <c r="M242" s="221"/>
      <c r="N242" s="222"/>
      <c r="O242" s="85"/>
      <c r="P242" s="85"/>
      <c r="Q242" s="85"/>
      <c r="R242" s="85"/>
      <c r="S242" s="85"/>
      <c r="T242" s="86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T242" s="18" t="s">
        <v>131</v>
      </c>
      <c r="AU242" s="18" t="s">
        <v>143</v>
      </c>
    </row>
    <row r="243" s="13" customFormat="1">
      <c r="A243" s="13"/>
      <c r="B243" s="225"/>
      <c r="C243" s="226"/>
      <c r="D243" s="218" t="s">
        <v>133</v>
      </c>
      <c r="E243" s="227" t="s">
        <v>28</v>
      </c>
      <c r="F243" s="228" t="s">
        <v>344</v>
      </c>
      <c r="G243" s="226"/>
      <c r="H243" s="229">
        <v>127.7</v>
      </c>
      <c r="I243" s="230"/>
      <c r="J243" s="226"/>
      <c r="K243" s="226"/>
      <c r="L243" s="231"/>
      <c r="M243" s="232"/>
      <c r="N243" s="233"/>
      <c r="O243" s="233"/>
      <c r="P243" s="233"/>
      <c r="Q243" s="233"/>
      <c r="R243" s="233"/>
      <c r="S243" s="233"/>
      <c r="T243" s="234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5" t="s">
        <v>133</v>
      </c>
      <c r="AU243" s="235" t="s">
        <v>143</v>
      </c>
      <c r="AV243" s="13" t="s">
        <v>83</v>
      </c>
      <c r="AW243" s="13" t="s">
        <v>35</v>
      </c>
      <c r="AX243" s="13" t="s">
        <v>81</v>
      </c>
      <c r="AY243" s="235" t="s">
        <v>120</v>
      </c>
    </row>
    <row r="244" s="2" customFormat="1" ht="33" customHeight="1">
      <c r="A244" s="39"/>
      <c r="B244" s="40"/>
      <c r="C244" s="205" t="s">
        <v>345</v>
      </c>
      <c r="D244" s="205" t="s">
        <v>122</v>
      </c>
      <c r="E244" s="206" t="s">
        <v>346</v>
      </c>
      <c r="F244" s="207" t="s">
        <v>347</v>
      </c>
      <c r="G244" s="208" t="s">
        <v>163</v>
      </c>
      <c r="H244" s="209">
        <v>128</v>
      </c>
      <c r="I244" s="210"/>
      <c r="J244" s="211">
        <f>ROUND(I244*H244,2)</f>
        <v>0</v>
      </c>
      <c r="K244" s="207" t="s">
        <v>126</v>
      </c>
      <c r="L244" s="45"/>
      <c r="M244" s="212" t="s">
        <v>28</v>
      </c>
      <c r="N244" s="213" t="s">
        <v>44</v>
      </c>
      <c r="O244" s="85"/>
      <c r="P244" s="214">
        <f>O244*H244</f>
        <v>0</v>
      </c>
      <c r="Q244" s="214">
        <v>0</v>
      </c>
      <c r="R244" s="214">
        <f>Q244*H244</f>
        <v>0</v>
      </c>
      <c r="S244" s="214">
        <v>0.28999999999999998</v>
      </c>
      <c r="T244" s="215">
        <f>S244*H244</f>
        <v>37.119999999999997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16" t="s">
        <v>127</v>
      </c>
      <c r="AT244" s="216" t="s">
        <v>122</v>
      </c>
      <c r="AU244" s="216" t="s">
        <v>143</v>
      </c>
      <c r="AY244" s="18" t="s">
        <v>120</v>
      </c>
      <c r="BE244" s="217">
        <f>IF(N244="základní",J244,0)</f>
        <v>0</v>
      </c>
      <c r="BF244" s="217">
        <f>IF(N244="snížená",J244,0)</f>
        <v>0</v>
      </c>
      <c r="BG244" s="217">
        <f>IF(N244="zákl. přenesená",J244,0)</f>
        <v>0</v>
      </c>
      <c r="BH244" s="217">
        <f>IF(N244="sníž. přenesená",J244,0)</f>
        <v>0</v>
      </c>
      <c r="BI244" s="217">
        <f>IF(N244="nulová",J244,0)</f>
        <v>0</v>
      </c>
      <c r="BJ244" s="18" t="s">
        <v>81</v>
      </c>
      <c r="BK244" s="217">
        <f>ROUND(I244*H244,2)</f>
        <v>0</v>
      </c>
      <c r="BL244" s="18" t="s">
        <v>127</v>
      </c>
      <c r="BM244" s="216" t="s">
        <v>348</v>
      </c>
    </row>
    <row r="245" s="2" customFormat="1">
      <c r="A245" s="39"/>
      <c r="B245" s="40"/>
      <c r="C245" s="41"/>
      <c r="D245" s="218" t="s">
        <v>129</v>
      </c>
      <c r="E245" s="41"/>
      <c r="F245" s="219" t="s">
        <v>349</v>
      </c>
      <c r="G245" s="41"/>
      <c r="H245" s="41"/>
      <c r="I245" s="220"/>
      <c r="J245" s="41"/>
      <c r="K245" s="41"/>
      <c r="L245" s="45"/>
      <c r="M245" s="221"/>
      <c r="N245" s="222"/>
      <c r="O245" s="85"/>
      <c r="P245" s="85"/>
      <c r="Q245" s="85"/>
      <c r="R245" s="85"/>
      <c r="S245" s="85"/>
      <c r="T245" s="86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129</v>
      </c>
      <c r="AU245" s="18" t="s">
        <v>143</v>
      </c>
    </row>
    <row r="246" s="2" customFormat="1">
      <c r="A246" s="39"/>
      <c r="B246" s="40"/>
      <c r="C246" s="41"/>
      <c r="D246" s="223" t="s">
        <v>131</v>
      </c>
      <c r="E246" s="41"/>
      <c r="F246" s="224" t="s">
        <v>350</v>
      </c>
      <c r="G246" s="41"/>
      <c r="H246" s="41"/>
      <c r="I246" s="220"/>
      <c r="J246" s="41"/>
      <c r="K246" s="41"/>
      <c r="L246" s="45"/>
      <c r="M246" s="221"/>
      <c r="N246" s="222"/>
      <c r="O246" s="85"/>
      <c r="P246" s="85"/>
      <c r="Q246" s="85"/>
      <c r="R246" s="85"/>
      <c r="S246" s="85"/>
      <c r="T246" s="86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8" t="s">
        <v>131</v>
      </c>
      <c r="AU246" s="18" t="s">
        <v>143</v>
      </c>
    </row>
    <row r="247" s="13" customFormat="1">
      <c r="A247" s="13"/>
      <c r="B247" s="225"/>
      <c r="C247" s="226"/>
      <c r="D247" s="218" t="s">
        <v>133</v>
      </c>
      <c r="E247" s="227" t="s">
        <v>28</v>
      </c>
      <c r="F247" s="228" t="s">
        <v>351</v>
      </c>
      <c r="G247" s="226"/>
      <c r="H247" s="229">
        <v>128</v>
      </c>
      <c r="I247" s="230"/>
      <c r="J247" s="226"/>
      <c r="K247" s="226"/>
      <c r="L247" s="231"/>
      <c r="M247" s="232"/>
      <c r="N247" s="233"/>
      <c r="O247" s="233"/>
      <c r="P247" s="233"/>
      <c r="Q247" s="233"/>
      <c r="R247" s="233"/>
      <c r="S247" s="233"/>
      <c r="T247" s="234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5" t="s">
        <v>133</v>
      </c>
      <c r="AU247" s="235" t="s">
        <v>143</v>
      </c>
      <c r="AV247" s="13" t="s">
        <v>83</v>
      </c>
      <c r="AW247" s="13" t="s">
        <v>35</v>
      </c>
      <c r="AX247" s="13" t="s">
        <v>81</v>
      </c>
      <c r="AY247" s="235" t="s">
        <v>120</v>
      </c>
    </row>
    <row r="248" s="2" customFormat="1" ht="24.15" customHeight="1">
      <c r="A248" s="39"/>
      <c r="B248" s="40"/>
      <c r="C248" s="205" t="s">
        <v>352</v>
      </c>
      <c r="D248" s="205" t="s">
        <v>122</v>
      </c>
      <c r="E248" s="206" t="s">
        <v>353</v>
      </c>
      <c r="F248" s="207" t="s">
        <v>354</v>
      </c>
      <c r="G248" s="208" t="s">
        <v>163</v>
      </c>
      <c r="H248" s="209">
        <v>2</v>
      </c>
      <c r="I248" s="210"/>
      <c r="J248" s="211">
        <f>ROUND(I248*H248,2)</f>
        <v>0</v>
      </c>
      <c r="K248" s="207" t="s">
        <v>126</v>
      </c>
      <c r="L248" s="45"/>
      <c r="M248" s="212" t="s">
        <v>28</v>
      </c>
      <c r="N248" s="213" t="s">
        <v>44</v>
      </c>
      <c r="O248" s="85"/>
      <c r="P248" s="214">
        <f>O248*H248</f>
        <v>0</v>
      </c>
      <c r="Q248" s="214">
        <v>0</v>
      </c>
      <c r="R248" s="214">
        <f>Q248*H248</f>
        <v>0</v>
      </c>
      <c r="S248" s="214">
        <v>0.625</v>
      </c>
      <c r="T248" s="215">
        <f>S248*H248</f>
        <v>1.25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16" t="s">
        <v>127</v>
      </c>
      <c r="AT248" s="216" t="s">
        <v>122</v>
      </c>
      <c r="AU248" s="216" t="s">
        <v>143</v>
      </c>
      <c r="AY248" s="18" t="s">
        <v>120</v>
      </c>
      <c r="BE248" s="217">
        <f>IF(N248="základní",J248,0)</f>
        <v>0</v>
      </c>
      <c r="BF248" s="217">
        <f>IF(N248="snížená",J248,0)</f>
        <v>0</v>
      </c>
      <c r="BG248" s="217">
        <f>IF(N248="zákl. přenesená",J248,0)</f>
        <v>0</v>
      </c>
      <c r="BH248" s="217">
        <f>IF(N248="sníž. přenesená",J248,0)</f>
        <v>0</v>
      </c>
      <c r="BI248" s="217">
        <f>IF(N248="nulová",J248,0)</f>
        <v>0</v>
      </c>
      <c r="BJ248" s="18" t="s">
        <v>81</v>
      </c>
      <c r="BK248" s="217">
        <f>ROUND(I248*H248,2)</f>
        <v>0</v>
      </c>
      <c r="BL248" s="18" t="s">
        <v>127</v>
      </c>
      <c r="BM248" s="216" t="s">
        <v>355</v>
      </c>
    </row>
    <row r="249" s="2" customFormat="1">
      <c r="A249" s="39"/>
      <c r="B249" s="40"/>
      <c r="C249" s="41"/>
      <c r="D249" s="218" t="s">
        <v>129</v>
      </c>
      <c r="E249" s="41"/>
      <c r="F249" s="219" t="s">
        <v>356</v>
      </c>
      <c r="G249" s="41"/>
      <c r="H249" s="41"/>
      <c r="I249" s="220"/>
      <c r="J249" s="41"/>
      <c r="K249" s="41"/>
      <c r="L249" s="45"/>
      <c r="M249" s="221"/>
      <c r="N249" s="222"/>
      <c r="O249" s="85"/>
      <c r="P249" s="85"/>
      <c r="Q249" s="85"/>
      <c r="R249" s="85"/>
      <c r="S249" s="85"/>
      <c r="T249" s="86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129</v>
      </c>
      <c r="AU249" s="18" t="s">
        <v>143</v>
      </c>
    </row>
    <row r="250" s="2" customFormat="1">
      <c r="A250" s="39"/>
      <c r="B250" s="40"/>
      <c r="C250" s="41"/>
      <c r="D250" s="223" t="s">
        <v>131</v>
      </c>
      <c r="E250" s="41"/>
      <c r="F250" s="224" t="s">
        <v>357</v>
      </c>
      <c r="G250" s="41"/>
      <c r="H250" s="41"/>
      <c r="I250" s="220"/>
      <c r="J250" s="41"/>
      <c r="K250" s="41"/>
      <c r="L250" s="45"/>
      <c r="M250" s="221"/>
      <c r="N250" s="222"/>
      <c r="O250" s="85"/>
      <c r="P250" s="85"/>
      <c r="Q250" s="85"/>
      <c r="R250" s="85"/>
      <c r="S250" s="85"/>
      <c r="T250" s="86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T250" s="18" t="s">
        <v>131</v>
      </c>
      <c r="AU250" s="18" t="s">
        <v>143</v>
      </c>
    </row>
    <row r="251" s="13" customFormat="1">
      <c r="A251" s="13"/>
      <c r="B251" s="225"/>
      <c r="C251" s="226"/>
      <c r="D251" s="218" t="s">
        <v>133</v>
      </c>
      <c r="E251" s="227" t="s">
        <v>28</v>
      </c>
      <c r="F251" s="228" t="s">
        <v>83</v>
      </c>
      <c r="G251" s="226"/>
      <c r="H251" s="229">
        <v>2</v>
      </c>
      <c r="I251" s="230"/>
      <c r="J251" s="226"/>
      <c r="K251" s="226"/>
      <c r="L251" s="231"/>
      <c r="M251" s="232"/>
      <c r="N251" s="233"/>
      <c r="O251" s="233"/>
      <c r="P251" s="233"/>
      <c r="Q251" s="233"/>
      <c r="R251" s="233"/>
      <c r="S251" s="233"/>
      <c r="T251" s="234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5" t="s">
        <v>133</v>
      </c>
      <c r="AU251" s="235" t="s">
        <v>143</v>
      </c>
      <c r="AV251" s="13" t="s">
        <v>83</v>
      </c>
      <c r="AW251" s="13" t="s">
        <v>35</v>
      </c>
      <c r="AX251" s="13" t="s">
        <v>81</v>
      </c>
      <c r="AY251" s="235" t="s">
        <v>120</v>
      </c>
    </row>
    <row r="252" s="2" customFormat="1" ht="24.15" customHeight="1">
      <c r="A252" s="39"/>
      <c r="B252" s="40"/>
      <c r="C252" s="205" t="s">
        <v>358</v>
      </c>
      <c r="D252" s="205" t="s">
        <v>122</v>
      </c>
      <c r="E252" s="206" t="s">
        <v>359</v>
      </c>
      <c r="F252" s="207" t="s">
        <v>360</v>
      </c>
      <c r="G252" s="208" t="s">
        <v>163</v>
      </c>
      <c r="H252" s="209">
        <v>5.5</v>
      </c>
      <c r="I252" s="210"/>
      <c r="J252" s="211">
        <f>ROUND(I252*H252,2)</f>
        <v>0</v>
      </c>
      <c r="K252" s="207" t="s">
        <v>126</v>
      </c>
      <c r="L252" s="45"/>
      <c r="M252" s="212" t="s">
        <v>28</v>
      </c>
      <c r="N252" s="213" t="s">
        <v>44</v>
      </c>
      <c r="O252" s="85"/>
      <c r="P252" s="214">
        <f>O252*H252</f>
        <v>0</v>
      </c>
      <c r="Q252" s="214">
        <v>0</v>
      </c>
      <c r="R252" s="214">
        <f>Q252*H252</f>
        <v>0</v>
      </c>
      <c r="S252" s="214">
        <v>0.22</v>
      </c>
      <c r="T252" s="215">
        <f>S252*H252</f>
        <v>1.21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16" t="s">
        <v>127</v>
      </c>
      <c r="AT252" s="216" t="s">
        <v>122</v>
      </c>
      <c r="AU252" s="216" t="s">
        <v>143</v>
      </c>
      <c r="AY252" s="18" t="s">
        <v>120</v>
      </c>
      <c r="BE252" s="217">
        <f>IF(N252="základní",J252,0)</f>
        <v>0</v>
      </c>
      <c r="BF252" s="217">
        <f>IF(N252="snížená",J252,0)</f>
        <v>0</v>
      </c>
      <c r="BG252" s="217">
        <f>IF(N252="zákl. přenesená",J252,0)</f>
        <v>0</v>
      </c>
      <c r="BH252" s="217">
        <f>IF(N252="sníž. přenesená",J252,0)</f>
        <v>0</v>
      </c>
      <c r="BI252" s="217">
        <f>IF(N252="nulová",J252,0)</f>
        <v>0</v>
      </c>
      <c r="BJ252" s="18" t="s">
        <v>81</v>
      </c>
      <c r="BK252" s="217">
        <f>ROUND(I252*H252,2)</f>
        <v>0</v>
      </c>
      <c r="BL252" s="18" t="s">
        <v>127</v>
      </c>
      <c r="BM252" s="216" t="s">
        <v>361</v>
      </c>
    </row>
    <row r="253" s="2" customFormat="1">
      <c r="A253" s="39"/>
      <c r="B253" s="40"/>
      <c r="C253" s="41"/>
      <c r="D253" s="218" t="s">
        <v>129</v>
      </c>
      <c r="E253" s="41"/>
      <c r="F253" s="219" t="s">
        <v>362</v>
      </c>
      <c r="G253" s="41"/>
      <c r="H253" s="41"/>
      <c r="I253" s="220"/>
      <c r="J253" s="41"/>
      <c r="K253" s="41"/>
      <c r="L253" s="45"/>
      <c r="M253" s="221"/>
      <c r="N253" s="222"/>
      <c r="O253" s="85"/>
      <c r="P253" s="85"/>
      <c r="Q253" s="85"/>
      <c r="R253" s="85"/>
      <c r="S253" s="85"/>
      <c r="T253" s="86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18" t="s">
        <v>129</v>
      </c>
      <c r="AU253" s="18" t="s">
        <v>143</v>
      </c>
    </row>
    <row r="254" s="2" customFormat="1">
      <c r="A254" s="39"/>
      <c r="B254" s="40"/>
      <c r="C254" s="41"/>
      <c r="D254" s="223" t="s">
        <v>131</v>
      </c>
      <c r="E254" s="41"/>
      <c r="F254" s="224" t="s">
        <v>363</v>
      </c>
      <c r="G254" s="41"/>
      <c r="H254" s="41"/>
      <c r="I254" s="220"/>
      <c r="J254" s="41"/>
      <c r="K254" s="41"/>
      <c r="L254" s="45"/>
      <c r="M254" s="221"/>
      <c r="N254" s="222"/>
      <c r="O254" s="85"/>
      <c r="P254" s="85"/>
      <c r="Q254" s="85"/>
      <c r="R254" s="85"/>
      <c r="S254" s="85"/>
      <c r="T254" s="86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8" t="s">
        <v>131</v>
      </c>
      <c r="AU254" s="18" t="s">
        <v>143</v>
      </c>
    </row>
    <row r="255" s="13" customFormat="1">
      <c r="A255" s="13"/>
      <c r="B255" s="225"/>
      <c r="C255" s="226"/>
      <c r="D255" s="218" t="s">
        <v>133</v>
      </c>
      <c r="E255" s="227" t="s">
        <v>28</v>
      </c>
      <c r="F255" s="228" t="s">
        <v>240</v>
      </c>
      <c r="G255" s="226"/>
      <c r="H255" s="229">
        <v>5.5</v>
      </c>
      <c r="I255" s="230"/>
      <c r="J255" s="226"/>
      <c r="K255" s="226"/>
      <c r="L255" s="231"/>
      <c r="M255" s="232"/>
      <c r="N255" s="233"/>
      <c r="O255" s="233"/>
      <c r="P255" s="233"/>
      <c r="Q255" s="233"/>
      <c r="R255" s="233"/>
      <c r="S255" s="233"/>
      <c r="T255" s="234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5" t="s">
        <v>133</v>
      </c>
      <c r="AU255" s="235" t="s">
        <v>143</v>
      </c>
      <c r="AV255" s="13" t="s">
        <v>83</v>
      </c>
      <c r="AW255" s="13" t="s">
        <v>35</v>
      </c>
      <c r="AX255" s="13" t="s">
        <v>81</v>
      </c>
      <c r="AY255" s="235" t="s">
        <v>120</v>
      </c>
    </row>
    <row r="256" s="2" customFormat="1" ht="16.5" customHeight="1">
      <c r="A256" s="39"/>
      <c r="B256" s="40"/>
      <c r="C256" s="205" t="s">
        <v>364</v>
      </c>
      <c r="D256" s="205" t="s">
        <v>122</v>
      </c>
      <c r="E256" s="206" t="s">
        <v>365</v>
      </c>
      <c r="F256" s="207" t="s">
        <v>366</v>
      </c>
      <c r="G256" s="208" t="s">
        <v>289</v>
      </c>
      <c r="H256" s="209">
        <v>11</v>
      </c>
      <c r="I256" s="210"/>
      <c r="J256" s="211">
        <f>ROUND(I256*H256,2)</f>
        <v>0</v>
      </c>
      <c r="K256" s="207" t="s">
        <v>126</v>
      </c>
      <c r="L256" s="45"/>
      <c r="M256" s="212" t="s">
        <v>28</v>
      </c>
      <c r="N256" s="213" t="s">
        <v>44</v>
      </c>
      <c r="O256" s="85"/>
      <c r="P256" s="214">
        <f>O256*H256</f>
        <v>0</v>
      </c>
      <c r="Q256" s="214">
        <v>0</v>
      </c>
      <c r="R256" s="214">
        <f>Q256*H256</f>
        <v>0</v>
      </c>
      <c r="S256" s="214">
        <v>0.20499999999999999</v>
      </c>
      <c r="T256" s="215">
        <f>S256*H256</f>
        <v>2.2549999999999999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16" t="s">
        <v>127</v>
      </c>
      <c r="AT256" s="216" t="s">
        <v>122</v>
      </c>
      <c r="AU256" s="216" t="s">
        <v>143</v>
      </c>
      <c r="AY256" s="18" t="s">
        <v>120</v>
      </c>
      <c r="BE256" s="217">
        <f>IF(N256="základní",J256,0)</f>
        <v>0</v>
      </c>
      <c r="BF256" s="217">
        <f>IF(N256="snížená",J256,0)</f>
        <v>0</v>
      </c>
      <c r="BG256" s="217">
        <f>IF(N256="zákl. přenesená",J256,0)</f>
        <v>0</v>
      </c>
      <c r="BH256" s="217">
        <f>IF(N256="sníž. přenesená",J256,0)</f>
        <v>0</v>
      </c>
      <c r="BI256" s="217">
        <f>IF(N256="nulová",J256,0)</f>
        <v>0</v>
      </c>
      <c r="BJ256" s="18" t="s">
        <v>81</v>
      </c>
      <c r="BK256" s="217">
        <f>ROUND(I256*H256,2)</f>
        <v>0</v>
      </c>
      <c r="BL256" s="18" t="s">
        <v>127</v>
      </c>
      <c r="BM256" s="216" t="s">
        <v>367</v>
      </c>
    </row>
    <row r="257" s="2" customFormat="1">
      <c r="A257" s="39"/>
      <c r="B257" s="40"/>
      <c r="C257" s="41"/>
      <c r="D257" s="218" t="s">
        <v>129</v>
      </c>
      <c r="E257" s="41"/>
      <c r="F257" s="219" t="s">
        <v>368</v>
      </c>
      <c r="G257" s="41"/>
      <c r="H257" s="41"/>
      <c r="I257" s="220"/>
      <c r="J257" s="41"/>
      <c r="K257" s="41"/>
      <c r="L257" s="45"/>
      <c r="M257" s="221"/>
      <c r="N257" s="222"/>
      <c r="O257" s="85"/>
      <c r="P257" s="85"/>
      <c r="Q257" s="85"/>
      <c r="R257" s="85"/>
      <c r="S257" s="85"/>
      <c r="T257" s="86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18" t="s">
        <v>129</v>
      </c>
      <c r="AU257" s="18" t="s">
        <v>143</v>
      </c>
    </row>
    <row r="258" s="2" customFormat="1">
      <c r="A258" s="39"/>
      <c r="B258" s="40"/>
      <c r="C258" s="41"/>
      <c r="D258" s="223" t="s">
        <v>131</v>
      </c>
      <c r="E258" s="41"/>
      <c r="F258" s="224" t="s">
        <v>369</v>
      </c>
      <c r="G258" s="41"/>
      <c r="H258" s="41"/>
      <c r="I258" s="220"/>
      <c r="J258" s="41"/>
      <c r="K258" s="41"/>
      <c r="L258" s="45"/>
      <c r="M258" s="221"/>
      <c r="N258" s="222"/>
      <c r="O258" s="85"/>
      <c r="P258" s="85"/>
      <c r="Q258" s="85"/>
      <c r="R258" s="85"/>
      <c r="S258" s="85"/>
      <c r="T258" s="86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131</v>
      </c>
      <c r="AU258" s="18" t="s">
        <v>143</v>
      </c>
    </row>
    <row r="259" s="13" customFormat="1">
      <c r="A259" s="13"/>
      <c r="B259" s="225"/>
      <c r="C259" s="226"/>
      <c r="D259" s="218" t="s">
        <v>133</v>
      </c>
      <c r="E259" s="227" t="s">
        <v>28</v>
      </c>
      <c r="F259" s="228" t="s">
        <v>200</v>
      </c>
      <c r="G259" s="226"/>
      <c r="H259" s="229">
        <v>11</v>
      </c>
      <c r="I259" s="230"/>
      <c r="J259" s="226"/>
      <c r="K259" s="226"/>
      <c r="L259" s="231"/>
      <c r="M259" s="232"/>
      <c r="N259" s="233"/>
      <c r="O259" s="233"/>
      <c r="P259" s="233"/>
      <c r="Q259" s="233"/>
      <c r="R259" s="233"/>
      <c r="S259" s="233"/>
      <c r="T259" s="234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5" t="s">
        <v>133</v>
      </c>
      <c r="AU259" s="235" t="s">
        <v>143</v>
      </c>
      <c r="AV259" s="13" t="s">
        <v>83</v>
      </c>
      <c r="AW259" s="13" t="s">
        <v>35</v>
      </c>
      <c r="AX259" s="13" t="s">
        <v>81</v>
      </c>
      <c r="AY259" s="235" t="s">
        <v>120</v>
      </c>
    </row>
    <row r="260" s="2" customFormat="1" ht="16.5" customHeight="1">
      <c r="A260" s="39"/>
      <c r="B260" s="40"/>
      <c r="C260" s="205" t="s">
        <v>370</v>
      </c>
      <c r="D260" s="205" t="s">
        <v>122</v>
      </c>
      <c r="E260" s="206" t="s">
        <v>371</v>
      </c>
      <c r="F260" s="207" t="s">
        <v>372</v>
      </c>
      <c r="G260" s="208" t="s">
        <v>289</v>
      </c>
      <c r="H260" s="209">
        <v>108.90000000000001</v>
      </c>
      <c r="I260" s="210"/>
      <c r="J260" s="211">
        <f>ROUND(I260*H260,2)</f>
        <v>0</v>
      </c>
      <c r="K260" s="207" t="s">
        <v>126</v>
      </c>
      <c r="L260" s="45"/>
      <c r="M260" s="212" t="s">
        <v>28</v>
      </c>
      <c r="N260" s="213" t="s">
        <v>44</v>
      </c>
      <c r="O260" s="85"/>
      <c r="P260" s="214">
        <f>O260*H260</f>
        <v>0</v>
      </c>
      <c r="Q260" s="214">
        <v>0</v>
      </c>
      <c r="R260" s="214">
        <f>Q260*H260</f>
        <v>0</v>
      </c>
      <c r="S260" s="214">
        <v>0.040000000000000001</v>
      </c>
      <c r="T260" s="215">
        <f>S260*H260</f>
        <v>4.3560000000000008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16" t="s">
        <v>127</v>
      </c>
      <c r="AT260" s="216" t="s">
        <v>122</v>
      </c>
      <c r="AU260" s="216" t="s">
        <v>143</v>
      </c>
      <c r="AY260" s="18" t="s">
        <v>120</v>
      </c>
      <c r="BE260" s="217">
        <f>IF(N260="základní",J260,0)</f>
        <v>0</v>
      </c>
      <c r="BF260" s="217">
        <f>IF(N260="snížená",J260,0)</f>
        <v>0</v>
      </c>
      <c r="BG260" s="217">
        <f>IF(N260="zákl. přenesená",J260,0)</f>
        <v>0</v>
      </c>
      <c r="BH260" s="217">
        <f>IF(N260="sníž. přenesená",J260,0)</f>
        <v>0</v>
      </c>
      <c r="BI260" s="217">
        <f>IF(N260="nulová",J260,0)</f>
        <v>0</v>
      </c>
      <c r="BJ260" s="18" t="s">
        <v>81</v>
      </c>
      <c r="BK260" s="217">
        <f>ROUND(I260*H260,2)</f>
        <v>0</v>
      </c>
      <c r="BL260" s="18" t="s">
        <v>127</v>
      </c>
      <c r="BM260" s="216" t="s">
        <v>373</v>
      </c>
    </row>
    <row r="261" s="2" customFormat="1">
      <c r="A261" s="39"/>
      <c r="B261" s="40"/>
      <c r="C261" s="41"/>
      <c r="D261" s="218" t="s">
        <v>129</v>
      </c>
      <c r="E261" s="41"/>
      <c r="F261" s="219" t="s">
        <v>374</v>
      </c>
      <c r="G261" s="41"/>
      <c r="H261" s="41"/>
      <c r="I261" s="220"/>
      <c r="J261" s="41"/>
      <c r="K261" s="41"/>
      <c r="L261" s="45"/>
      <c r="M261" s="221"/>
      <c r="N261" s="222"/>
      <c r="O261" s="85"/>
      <c r="P261" s="85"/>
      <c r="Q261" s="85"/>
      <c r="R261" s="85"/>
      <c r="S261" s="85"/>
      <c r="T261" s="86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18" t="s">
        <v>129</v>
      </c>
      <c r="AU261" s="18" t="s">
        <v>143</v>
      </c>
    </row>
    <row r="262" s="2" customFormat="1">
      <c r="A262" s="39"/>
      <c r="B262" s="40"/>
      <c r="C262" s="41"/>
      <c r="D262" s="223" t="s">
        <v>131</v>
      </c>
      <c r="E262" s="41"/>
      <c r="F262" s="224" t="s">
        <v>375</v>
      </c>
      <c r="G262" s="41"/>
      <c r="H262" s="41"/>
      <c r="I262" s="220"/>
      <c r="J262" s="41"/>
      <c r="K262" s="41"/>
      <c r="L262" s="45"/>
      <c r="M262" s="221"/>
      <c r="N262" s="222"/>
      <c r="O262" s="85"/>
      <c r="P262" s="85"/>
      <c r="Q262" s="85"/>
      <c r="R262" s="85"/>
      <c r="S262" s="85"/>
      <c r="T262" s="86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T262" s="18" t="s">
        <v>131</v>
      </c>
      <c r="AU262" s="18" t="s">
        <v>143</v>
      </c>
    </row>
    <row r="263" s="13" customFormat="1">
      <c r="A263" s="13"/>
      <c r="B263" s="225"/>
      <c r="C263" s="226"/>
      <c r="D263" s="218" t="s">
        <v>133</v>
      </c>
      <c r="E263" s="227" t="s">
        <v>28</v>
      </c>
      <c r="F263" s="228" t="s">
        <v>376</v>
      </c>
      <c r="G263" s="226"/>
      <c r="H263" s="229">
        <v>108.90000000000001</v>
      </c>
      <c r="I263" s="230"/>
      <c r="J263" s="226"/>
      <c r="K263" s="226"/>
      <c r="L263" s="231"/>
      <c r="M263" s="232"/>
      <c r="N263" s="233"/>
      <c r="O263" s="233"/>
      <c r="P263" s="233"/>
      <c r="Q263" s="233"/>
      <c r="R263" s="233"/>
      <c r="S263" s="233"/>
      <c r="T263" s="234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5" t="s">
        <v>133</v>
      </c>
      <c r="AU263" s="235" t="s">
        <v>143</v>
      </c>
      <c r="AV263" s="13" t="s">
        <v>83</v>
      </c>
      <c r="AW263" s="13" t="s">
        <v>35</v>
      </c>
      <c r="AX263" s="13" t="s">
        <v>81</v>
      </c>
      <c r="AY263" s="235" t="s">
        <v>120</v>
      </c>
    </row>
    <row r="264" s="12" customFormat="1" ht="22.8" customHeight="1">
      <c r="A264" s="12"/>
      <c r="B264" s="189"/>
      <c r="C264" s="190"/>
      <c r="D264" s="191" t="s">
        <v>72</v>
      </c>
      <c r="E264" s="203" t="s">
        <v>377</v>
      </c>
      <c r="F264" s="203" t="s">
        <v>378</v>
      </c>
      <c r="G264" s="190"/>
      <c r="H264" s="190"/>
      <c r="I264" s="193"/>
      <c r="J264" s="204">
        <f>BK264</f>
        <v>0</v>
      </c>
      <c r="K264" s="190"/>
      <c r="L264" s="195"/>
      <c r="M264" s="196"/>
      <c r="N264" s="197"/>
      <c r="O264" s="197"/>
      <c r="P264" s="198">
        <f>SUM(P265:P303)</f>
        <v>0</v>
      </c>
      <c r="Q264" s="197"/>
      <c r="R264" s="198">
        <f>SUM(R265:R303)</f>
        <v>0</v>
      </c>
      <c r="S264" s="197"/>
      <c r="T264" s="199">
        <f>SUM(T265:T303)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00" t="s">
        <v>81</v>
      </c>
      <c r="AT264" s="201" t="s">
        <v>72</v>
      </c>
      <c r="AU264" s="201" t="s">
        <v>81</v>
      </c>
      <c r="AY264" s="200" t="s">
        <v>120</v>
      </c>
      <c r="BK264" s="202">
        <f>SUM(BK265:BK303)</f>
        <v>0</v>
      </c>
    </row>
    <row r="265" s="2" customFormat="1" ht="21.75" customHeight="1">
      <c r="A265" s="39"/>
      <c r="B265" s="40"/>
      <c r="C265" s="205" t="s">
        <v>379</v>
      </c>
      <c r="D265" s="205" t="s">
        <v>122</v>
      </c>
      <c r="E265" s="206" t="s">
        <v>380</v>
      </c>
      <c r="F265" s="207" t="s">
        <v>381</v>
      </c>
      <c r="G265" s="208" t="s">
        <v>154</v>
      </c>
      <c r="H265" s="209">
        <v>37.119999999999997</v>
      </c>
      <c r="I265" s="210"/>
      <c r="J265" s="211">
        <f>ROUND(I265*H265,2)</f>
        <v>0</v>
      </c>
      <c r="K265" s="207" t="s">
        <v>126</v>
      </c>
      <c r="L265" s="45"/>
      <c r="M265" s="212" t="s">
        <v>28</v>
      </c>
      <c r="N265" s="213" t="s">
        <v>44</v>
      </c>
      <c r="O265" s="85"/>
      <c r="P265" s="214">
        <f>O265*H265</f>
        <v>0</v>
      </c>
      <c r="Q265" s="214">
        <v>0</v>
      </c>
      <c r="R265" s="214">
        <f>Q265*H265</f>
        <v>0</v>
      </c>
      <c r="S265" s="214">
        <v>0</v>
      </c>
      <c r="T265" s="215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16" t="s">
        <v>127</v>
      </c>
      <c r="AT265" s="216" t="s">
        <v>122</v>
      </c>
      <c r="AU265" s="216" t="s">
        <v>83</v>
      </c>
      <c r="AY265" s="18" t="s">
        <v>120</v>
      </c>
      <c r="BE265" s="217">
        <f>IF(N265="základní",J265,0)</f>
        <v>0</v>
      </c>
      <c r="BF265" s="217">
        <f>IF(N265="snížená",J265,0)</f>
        <v>0</v>
      </c>
      <c r="BG265" s="217">
        <f>IF(N265="zákl. přenesená",J265,0)</f>
        <v>0</v>
      </c>
      <c r="BH265" s="217">
        <f>IF(N265="sníž. přenesená",J265,0)</f>
        <v>0</v>
      </c>
      <c r="BI265" s="217">
        <f>IF(N265="nulová",J265,0)</f>
        <v>0</v>
      </c>
      <c r="BJ265" s="18" t="s">
        <v>81</v>
      </c>
      <c r="BK265" s="217">
        <f>ROUND(I265*H265,2)</f>
        <v>0</v>
      </c>
      <c r="BL265" s="18" t="s">
        <v>127</v>
      </c>
      <c r="BM265" s="216" t="s">
        <v>382</v>
      </c>
    </row>
    <row r="266" s="2" customFormat="1">
      <c r="A266" s="39"/>
      <c r="B266" s="40"/>
      <c r="C266" s="41"/>
      <c r="D266" s="218" t="s">
        <v>129</v>
      </c>
      <c r="E266" s="41"/>
      <c r="F266" s="219" t="s">
        <v>383</v>
      </c>
      <c r="G266" s="41"/>
      <c r="H266" s="41"/>
      <c r="I266" s="220"/>
      <c r="J266" s="41"/>
      <c r="K266" s="41"/>
      <c r="L266" s="45"/>
      <c r="M266" s="221"/>
      <c r="N266" s="222"/>
      <c r="O266" s="85"/>
      <c r="P266" s="85"/>
      <c r="Q266" s="85"/>
      <c r="R266" s="85"/>
      <c r="S266" s="85"/>
      <c r="T266" s="86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129</v>
      </c>
      <c r="AU266" s="18" t="s">
        <v>83</v>
      </c>
    </row>
    <row r="267" s="2" customFormat="1">
      <c r="A267" s="39"/>
      <c r="B267" s="40"/>
      <c r="C267" s="41"/>
      <c r="D267" s="223" t="s">
        <v>131</v>
      </c>
      <c r="E267" s="41"/>
      <c r="F267" s="224" t="s">
        <v>384</v>
      </c>
      <c r="G267" s="41"/>
      <c r="H267" s="41"/>
      <c r="I267" s="220"/>
      <c r="J267" s="41"/>
      <c r="K267" s="41"/>
      <c r="L267" s="45"/>
      <c r="M267" s="221"/>
      <c r="N267" s="222"/>
      <c r="O267" s="85"/>
      <c r="P267" s="85"/>
      <c r="Q267" s="85"/>
      <c r="R267" s="85"/>
      <c r="S267" s="85"/>
      <c r="T267" s="86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8" t="s">
        <v>131</v>
      </c>
      <c r="AU267" s="18" t="s">
        <v>83</v>
      </c>
    </row>
    <row r="268" s="13" customFormat="1">
      <c r="A268" s="13"/>
      <c r="B268" s="225"/>
      <c r="C268" s="226"/>
      <c r="D268" s="218" t="s">
        <v>133</v>
      </c>
      <c r="E268" s="227" t="s">
        <v>28</v>
      </c>
      <c r="F268" s="228" t="s">
        <v>385</v>
      </c>
      <c r="G268" s="226"/>
      <c r="H268" s="229">
        <v>37.119999999999997</v>
      </c>
      <c r="I268" s="230"/>
      <c r="J268" s="226"/>
      <c r="K268" s="226"/>
      <c r="L268" s="231"/>
      <c r="M268" s="232"/>
      <c r="N268" s="233"/>
      <c r="O268" s="233"/>
      <c r="P268" s="233"/>
      <c r="Q268" s="233"/>
      <c r="R268" s="233"/>
      <c r="S268" s="233"/>
      <c r="T268" s="234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5" t="s">
        <v>133</v>
      </c>
      <c r="AU268" s="235" t="s">
        <v>83</v>
      </c>
      <c r="AV268" s="13" t="s">
        <v>83</v>
      </c>
      <c r="AW268" s="13" t="s">
        <v>35</v>
      </c>
      <c r="AX268" s="13" t="s">
        <v>73</v>
      </c>
      <c r="AY268" s="235" t="s">
        <v>120</v>
      </c>
    </row>
    <row r="269" s="14" customFormat="1">
      <c r="A269" s="14"/>
      <c r="B269" s="236"/>
      <c r="C269" s="237"/>
      <c r="D269" s="218" t="s">
        <v>133</v>
      </c>
      <c r="E269" s="238" t="s">
        <v>28</v>
      </c>
      <c r="F269" s="239" t="s">
        <v>142</v>
      </c>
      <c r="G269" s="237"/>
      <c r="H269" s="240">
        <v>37.119999999999997</v>
      </c>
      <c r="I269" s="241"/>
      <c r="J269" s="237"/>
      <c r="K269" s="237"/>
      <c r="L269" s="242"/>
      <c r="M269" s="243"/>
      <c r="N269" s="244"/>
      <c r="O269" s="244"/>
      <c r="P269" s="244"/>
      <c r="Q269" s="244"/>
      <c r="R269" s="244"/>
      <c r="S269" s="244"/>
      <c r="T269" s="245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46" t="s">
        <v>133</v>
      </c>
      <c r="AU269" s="246" t="s">
        <v>83</v>
      </c>
      <c r="AV269" s="14" t="s">
        <v>127</v>
      </c>
      <c r="AW269" s="14" t="s">
        <v>35</v>
      </c>
      <c r="AX269" s="14" t="s">
        <v>81</v>
      </c>
      <c r="AY269" s="246" t="s">
        <v>120</v>
      </c>
    </row>
    <row r="270" s="2" customFormat="1" ht="24.15" customHeight="1">
      <c r="A270" s="39"/>
      <c r="B270" s="40"/>
      <c r="C270" s="205" t="s">
        <v>386</v>
      </c>
      <c r="D270" s="205" t="s">
        <v>122</v>
      </c>
      <c r="E270" s="206" t="s">
        <v>387</v>
      </c>
      <c r="F270" s="207" t="s">
        <v>388</v>
      </c>
      <c r="G270" s="208" t="s">
        <v>154</v>
      </c>
      <c r="H270" s="209">
        <v>334.07999999999998</v>
      </c>
      <c r="I270" s="210"/>
      <c r="J270" s="211">
        <f>ROUND(I270*H270,2)</f>
        <v>0</v>
      </c>
      <c r="K270" s="207" t="s">
        <v>126</v>
      </c>
      <c r="L270" s="45"/>
      <c r="M270" s="212" t="s">
        <v>28</v>
      </c>
      <c r="N270" s="213" t="s">
        <v>44</v>
      </c>
      <c r="O270" s="85"/>
      <c r="P270" s="214">
        <f>O270*H270</f>
        <v>0</v>
      </c>
      <c r="Q270" s="214">
        <v>0</v>
      </c>
      <c r="R270" s="214">
        <f>Q270*H270</f>
        <v>0</v>
      </c>
      <c r="S270" s="214">
        <v>0</v>
      </c>
      <c r="T270" s="215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16" t="s">
        <v>127</v>
      </c>
      <c r="AT270" s="216" t="s">
        <v>122</v>
      </c>
      <c r="AU270" s="216" t="s">
        <v>83</v>
      </c>
      <c r="AY270" s="18" t="s">
        <v>120</v>
      </c>
      <c r="BE270" s="217">
        <f>IF(N270="základní",J270,0)</f>
        <v>0</v>
      </c>
      <c r="BF270" s="217">
        <f>IF(N270="snížená",J270,0)</f>
        <v>0</v>
      </c>
      <c r="BG270" s="217">
        <f>IF(N270="zákl. přenesená",J270,0)</f>
        <v>0</v>
      </c>
      <c r="BH270" s="217">
        <f>IF(N270="sníž. přenesená",J270,0)</f>
        <v>0</v>
      </c>
      <c r="BI270" s="217">
        <f>IF(N270="nulová",J270,0)</f>
        <v>0</v>
      </c>
      <c r="BJ270" s="18" t="s">
        <v>81</v>
      </c>
      <c r="BK270" s="217">
        <f>ROUND(I270*H270,2)</f>
        <v>0</v>
      </c>
      <c r="BL270" s="18" t="s">
        <v>127</v>
      </c>
      <c r="BM270" s="216" t="s">
        <v>389</v>
      </c>
    </row>
    <row r="271" s="2" customFormat="1">
      <c r="A271" s="39"/>
      <c r="B271" s="40"/>
      <c r="C271" s="41"/>
      <c r="D271" s="218" t="s">
        <v>129</v>
      </c>
      <c r="E271" s="41"/>
      <c r="F271" s="219" t="s">
        <v>390</v>
      </c>
      <c r="G271" s="41"/>
      <c r="H271" s="41"/>
      <c r="I271" s="220"/>
      <c r="J271" s="41"/>
      <c r="K271" s="41"/>
      <c r="L271" s="45"/>
      <c r="M271" s="221"/>
      <c r="N271" s="222"/>
      <c r="O271" s="85"/>
      <c r="P271" s="85"/>
      <c r="Q271" s="85"/>
      <c r="R271" s="85"/>
      <c r="S271" s="85"/>
      <c r="T271" s="86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8" t="s">
        <v>129</v>
      </c>
      <c r="AU271" s="18" t="s">
        <v>83</v>
      </c>
    </row>
    <row r="272" s="2" customFormat="1">
      <c r="A272" s="39"/>
      <c r="B272" s="40"/>
      <c r="C272" s="41"/>
      <c r="D272" s="223" t="s">
        <v>131</v>
      </c>
      <c r="E272" s="41"/>
      <c r="F272" s="224" t="s">
        <v>391</v>
      </c>
      <c r="G272" s="41"/>
      <c r="H272" s="41"/>
      <c r="I272" s="220"/>
      <c r="J272" s="41"/>
      <c r="K272" s="41"/>
      <c r="L272" s="45"/>
      <c r="M272" s="221"/>
      <c r="N272" s="222"/>
      <c r="O272" s="85"/>
      <c r="P272" s="85"/>
      <c r="Q272" s="85"/>
      <c r="R272" s="85"/>
      <c r="S272" s="85"/>
      <c r="T272" s="86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8" t="s">
        <v>131</v>
      </c>
      <c r="AU272" s="18" t="s">
        <v>83</v>
      </c>
    </row>
    <row r="273" s="2" customFormat="1">
      <c r="A273" s="39"/>
      <c r="B273" s="40"/>
      <c r="C273" s="41"/>
      <c r="D273" s="218" t="s">
        <v>149</v>
      </c>
      <c r="E273" s="41"/>
      <c r="F273" s="247" t="s">
        <v>150</v>
      </c>
      <c r="G273" s="41"/>
      <c r="H273" s="41"/>
      <c r="I273" s="220"/>
      <c r="J273" s="41"/>
      <c r="K273" s="41"/>
      <c r="L273" s="45"/>
      <c r="M273" s="221"/>
      <c r="N273" s="222"/>
      <c r="O273" s="85"/>
      <c r="P273" s="85"/>
      <c r="Q273" s="85"/>
      <c r="R273" s="85"/>
      <c r="S273" s="85"/>
      <c r="T273" s="86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T273" s="18" t="s">
        <v>149</v>
      </c>
      <c r="AU273" s="18" t="s">
        <v>83</v>
      </c>
    </row>
    <row r="274" s="13" customFormat="1">
      <c r="A274" s="13"/>
      <c r="B274" s="225"/>
      <c r="C274" s="226"/>
      <c r="D274" s="218" t="s">
        <v>133</v>
      </c>
      <c r="E274" s="227" t="s">
        <v>28</v>
      </c>
      <c r="F274" s="228" t="s">
        <v>392</v>
      </c>
      <c r="G274" s="226"/>
      <c r="H274" s="229">
        <v>334.07999999999998</v>
      </c>
      <c r="I274" s="230"/>
      <c r="J274" s="226"/>
      <c r="K274" s="226"/>
      <c r="L274" s="231"/>
      <c r="M274" s="232"/>
      <c r="N274" s="233"/>
      <c r="O274" s="233"/>
      <c r="P274" s="233"/>
      <c r="Q274" s="233"/>
      <c r="R274" s="233"/>
      <c r="S274" s="233"/>
      <c r="T274" s="234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5" t="s">
        <v>133</v>
      </c>
      <c r="AU274" s="235" t="s">
        <v>83</v>
      </c>
      <c r="AV274" s="13" t="s">
        <v>83</v>
      </c>
      <c r="AW274" s="13" t="s">
        <v>35</v>
      </c>
      <c r="AX274" s="13" t="s">
        <v>73</v>
      </c>
      <c r="AY274" s="235" t="s">
        <v>120</v>
      </c>
    </row>
    <row r="275" s="14" customFormat="1">
      <c r="A275" s="14"/>
      <c r="B275" s="236"/>
      <c r="C275" s="237"/>
      <c r="D275" s="218" t="s">
        <v>133</v>
      </c>
      <c r="E275" s="238" t="s">
        <v>28</v>
      </c>
      <c r="F275" s="239" t="s">
        <v>142</v>
      </c>
      <c r="G275" s="237"/>
      <c r="H275" s="240">
        <v>334.07999999999998</v>
      </c>
      <c r="I275" s="241"/>
      <c r="J275" s="237"/>
      <c r="K275" s="237"/>
      <c r="L275" s="242"/>
      <c r="M275" s="243"/>
      <c r="N275" s="244"/>
      <c r="O275" s="244"/>
      <c r="P275" s="244"/>
      <c r="Q275" s="244"/>
      <c r="R275" s="244"/>
      <c r="S275" s="244"/>
      <c r="T275" s="245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6" t="s">
        <v>133</v>
      </c>
      <c r="AU275" s="246" t="s">
        <v>83</v>
      </c>
      <c r="AV275" s="14" t="s">
        <v>127</v>
      </c>
      <c r="AW275" s="14" t="s">
        <v>35</v>
      </c>
      <c r="AX275" s="14" t="s">
        <v>81</v>
      </c>
      <c r="AY275" s="246" t="s">
        <v>120</v>
      </c>
    </row>
    <row r="276" s="2" customFormat="1" ht="21.75" customHeight="1">
      <c r="A276" s="39"/>
      <c r="B276" s="40"/>
      <c r="C276" s="205" t="s">
        <v>393</v>
      </c>
      <c r="D276" s="205" t="s">
        <v>122</v>
      </c>
      <c r="E276" s="206" t="s">
        <v>394</v>
      </c>
      <c r="F276" s="207" t="s">
        <v>395</v>
      </c>
      <c r="G276" s="208" t="s">
        <v>154</v>
      </c>
      <c r="H276" s="209">
        <v>41.634999999999998</v>
      </c>
      <c r="I276" s="210"/>
      <c r="J276" s="211">
        <f>ROUND(I276*H276,2)</f>
        <v>0</v>
      </c>
      <c r="K276" s="207" t="s">
        <v>126</v>
      </c>
      <c r="L276" s="45"/>
      <c r="M276" s="212" t="s">
        <v>28</v>
      </c>
      <c r="N276" s="213" t="s">
        <v>44</v>
      </c>
      <c r="O276" s="85"/>
      <c r="P276" s="214">
        <f>O276*H276</f>
        <v>0</v>
      </c>
      <c r="Q276" s="214">
        <v>0</v>
      </c>
      <c r="R276" s="214">
        <f>Q276*H276</f>
        <v>0</v>
      </c>
      <c r="S276" s="214">
        <v>0</v>
      </c>
      <c r="T276" s="215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16" t="s">
        <v>127</v>
      </c>
      <c r="AT276" s="216" t="s">
        <v>122</v>
      </c>
      <c r="AU276" s="216" t="s">
        <v>83</v>
      </c>
      <c r="AY276" s="18" t="s">
        <v>120</v>
      </c>
      <c r="BE276" s="217">
        <f>IF(N276="základní",J276,0)</f>
        <v>0</v>
      </c>
      <c r="BF276" s="217">
        <f>IF(N276="snížená",J276,0)</f>
        <v>0</v>
      </c>
      <c r="BG276" s="217">
        <f>IF(N276="zákl. přenesená",J276,0)</f>
        <v>0</v>
      </c>
      <c r="BH276" s="217">
        <f>IF(N276="sníž. přenesená",J276,0)</f>
        <v>0</v>
      </c>
      <c r="BI276" s="217">
        <f>IF(N276="nulová",J276,0)</f>
        <v>0</v>
      </c>
      <c r="BJ276" s="18" t="s">
        <v>81</v>
      </c>
      <c r="BK276" s="217">
        <f>ROUND(I276*H276,2)</f>
        <v>0</v>
      </c>
      <c r="BL276" s="18" t="s">
        <v>127</v>
      </c>
      <c r="BM276" s="216" t="s">
        <v>396</v>
      </c>
    </row>
    <row r="277" s="2" customFormat="1">
      <c r="A277" s="39"/>
      <c r="B277" s="40"/>
      <c r="C277" s="41"/>
      <c r="D277" s="218" t="s">
        <v>129</v>
      </c>
      <c r="E277" s="41"/>
      <c r="F277" s="219" t="s">
        <v>397</v>
      </c>
      <c r="G277" s="41"/>
      <c r="H277" s="41"/>
      <c r="I277" s="220"/>
      <c r="J277" s="41"/>
      <c r="K277" s="41"/>
      <c r="L277" s="45"/>
      <c r="M277" s="221"/>
      <c r="N277" s="222"/>
      <c r="O277" s="85"/>
      <c r="P277" s="85"/>
      <c r="Q277" s="85"/>
      <c r="R277" s="85"/>
      <c r="S277" s="85"/>
      <c r="T277" s="86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T277" s="18" t="s">
        <v>129</v>
      </c>
      <c r="AU277" s="18" t="s">
        <v>83</v>
      </c>
    </row>
    <row r="278" s="2" customFormat="1">
      <c r="A278" s="39"/>
      <c r="B278" s="40"/>
      <c r="C278" s="41"/>
      <c r="D278" s="223" t="s">
        <v>131</v>
      </c>
      <c r="E278" s="41"/>
      <c r="F278" s="224" t="s">
        <v>398</v>
      </c>
      <c r="G278" s="41"/>
      <c r="H278" s="41"/>
      <c r="I278" s="220"/>
      <c r="J278" s="41"/>
      <c r="K278" s="41"/>
      <c r="L278" s="45"/>
      <c r="M278" s="221"/>
      <c r="N278" s="222"/>
      <c r="O278" s="85"/>
      <c r="P278" s="85"/>
      <c r="Q278" s="85"/>
      <c r="R278" s="85"/>
      <c r="S278" s="85"/>
      <c r="T278" s="86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T278" s="18" t="s">
        <v>131</v>
      </c>
      <c r="AU278" s="18" t="s">
        <v>83</v>
      </c>
    </row>
    <row r="279" s="13" customFormat="1">
      <c r="A279" s="13"/>
      <c r="B279" s="225"/>
      <c r="C279" s="226"/>
      <c r="D279" s="218" t="s">
        <v>133</v>
      </c>
      <c r="E279" s="227" t="s">
        <v>28</v>
      </c>
      <c r="F279" s="228" t="s">
        <v>399</v>
      </c>
      <c r="G279" s="226"/>
      <c r="H279" s="229">
        <v>40.424999999999997</v>
      </c>
      <c r="I279" s="230"/>
      <c r="J279" s="226"/>
      <c r="K279" s="226"/>
      <c r="L279" s="231"/>
      <c r="M279" s="232"/>
      <c r="N279" s="233"/>
      <c r="O279" s="233"/>
      <c r="P279" s="233"/>
      <c r="Q279" s="233"/>
      <c r="R279" s="233"/>
      <c r="S279" s="233"/>
      <c r="T279" s="234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5" t="s">
        <v>133</v>
      </c>
      <c r="AU279" s="235" t="s">
        <v>83</v>
      </c>
      <c r="AV279" s="13" t="s">
        <v>83</v>
      </c>
      <c r="AW279" s="13" t="s">
        <v>35</v>
      </c>
      <c r="AX279" s="13" t="s">
        <v>73</v>
      </c>
      <c r="AY279" s="235" t="s">
        <v>120</v>
      </c>
    </row>
    <row r="280" s="13" customFormat="1">
      <c r="A280" s="13"/>
      <c r="B280" s="225"/>
      <c r="C280" s="226"/>
      <c r="D280" s="218" t="s">
        <v>133</v>
      </c>
      <c r="E280" s="227" t="s">
        <v>28</v>
      </c>
      <c r="F280" s="228" t="s">
        <v>400</v>
      </c>
      <c r="G280" s="226"/>
      <c r="H280" s="229">
        <v>1.21</v>
      </c>
      <c r="I280" s="230"/>
      <c r="J280" s="226"/>
      <c r="K280" s="226"/>
      <c r="L280" s="231"/>
      <c r="M280" s="232"/>
      <c r="N280" s="233"/>
      <c r="O280" s="233"/>
      <c r="P280" s="233"/>
      <c r="Q280" s="233"/>
      <c r="R280" s="233"/>
      <c r="S280" s="233"/>
      <c r="T280" s="234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5" t="s">
        <v>133</v>
      </c>
      <c r="AU280" s="235" t="s">
        <v>83</v>
      </c>
      <c r="AV280" s="13" t="s">
        <v>83</v>
      </c>
      <c r="AW280" s="13" t="s">
        <v>35</v>
      </c>
      <c r="AX280" s="13" t="s">
        <v>73</v>
      </c>
      <c r="AY280" s="235" t="s">
        <v>120</v>
      </c>
    </row>
    <row r="281" s="14" customFormat="1">
      <c r="A281" s="14"/>
      <c r="B281" s="236"/>
      <c r="C281" s="237"/>
      <c r="D281" s="218" t="s">
        <v>133</v>
      </c>
      <c r="E281" s="238" t="s">
        <v>28</v>
      </c>
      <c r="F281" s="239" t="s">
        <v>142</v>
      </c>
      <c r="G281" s="237"/>
      <c r="H281" s="240">
        <v>41.634999999999998</v>
      </c>
      <c r="I281" s="241"/>
      <c r="J281" s="237"/>
      <c r="K281" s="237"/>
      <c r="L281" s="242"/>
      <c r="M281" s="243"/>
      <c r="N281" s="244"/>
      <c r="O281" s="244"/>
      <c r="P281" s="244"/>
      <c r="Q281" s="244"/>
      <c r="R281" s="244"/>
      <c r="S281" s="244"/>
      <c r="T281" s="245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46" t="s">
        <v>133</v>
      </c>
      <c r="AU281" s="246" t="s">
        <v>83</v>
      </c>
      <c r="AV281" s="14" t="s">
        <v>127</v>
      </c>
      <c r="AW281" s="14" t="s">
        <v>35</v>
      </c>
      <c r="AX281" s="14" t="s">
        <v>81</v>
      </c>
      <c r="AY281" s="246" t="s">
        <v>120</v>
      </c>
    </row>
    <row r="282" s="2" customFormat="1" ht="24.15" customHeight="1">
      <c r="A282" s="39"/>
      <c r="B282" s="40"/>
      <c r="C282" s="205" t="s">
        <v>401</v>
      </c>
      <c r="D282" s="205" t="s">
        <v>122</v>
      </c>
      <c r="E282" s="206" t="s">
        <v>402</v>
      </c>
      <c r="F282" s="207" t="s">
        <v>403</v>
      </c>
      <c r="G282" s="208" t="s">
        <v>154</v>
      </c>
      <c r="H282" s="209">
        <v>374.71499999999998</v>
      </c>
      <c r="I282" s="210"/>
      <c r="J282" s="211">
        <f>ROUND(I282*H282,2)</f>
        <v>0</v>
      </c>
      <c r="K282" s="207" t="s">
        <v>126</v>
      </c>
      <c r="L282" s="45"/>
      <c r="M282" s="212" t="s">
        <v>28</v>
      </c>
      <c r="N282" s="213" t="s">
        <v>44</v>
      </c>
      <c r="O282" s="85"/>
      <c r="P282" s="214">
        <f>O282*H282</f>
        <v>0</v>
      </c>
      <c r="Q282" s="214">
        <v>0</v>
      </c>
      <c r="R282" s="214">
        <f>Q282*H282</f>
        <v>0</v>
      </c>
      <c r="S282" s="214">
        <v>0</v>
      </c>
      <c r="T282" s="215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16" t="s">
        <v>127</v>
      </c>
      <c r="AT282" s="216" t="s">
        <v>122</v>
      </c>
      <c r="AU282" s="216" t="s">
        <v>83</v>
      </c>
      <c r="AY282" s="18" t="s">
        <v>120</v>
      </c>
      <c r="BE282" s="217">
        <f>IF(N282="základní",J282,0)</f>
        <v>0</v>
      </c>
      <c r="BF282" s="217">
        <f>IF(N282="snížená",J282,0)</f>
        <v>0</v>
      </c>
      <c r="BG282" s="217">
        <f>IF(N282="zákl. přenesená",J282,0)</f>
        <v>0</v>
      </c>
      <c r="BH282" s="217">
        <f>IF(N282="sníž. přenesená",J282,0)</f>
        <v>0</v>
      </c>
      <c r="BI282" s="217">
        <f>IF(N282="nulová",J282,0)</f>
        <v>0</v>
      </c>
      <c r="BJ282" s="18" t="s">
        <v>81</v>
      </c>
      <c r="BK282" s="217">
        <f>ROUND(I282*H282,2)</f>
        <v>0</v>
      </c>
      <c r="BL282" s="18" t="s">
        <v>127</v>
      </c>
      <c r="BM282" s="216" t="s">
        <v>404</v>
      </c>
    </row>
    <row r="283" s="2" customFormat="1">
      <c r="A283" s="39"/>
      <c r="B283" s="40"/>
      <c r="C283" s="41"/>
      <c r="D283" s="218" t="s">
        <v>129</v>
      </c>
      <c r="E283" s="41"/>
      <c r="F283" s="219" t="s">
        <v>405</v>
      </c>
      <c r="G283" s="41"/>
      <c r="H283" s="41"/>
      <c r="I283" s="220"/>
      <c r="J283" s="41"/>
      <c r="K283" s="41"/>
      <c r="L283" s="45"/>
      <c r="M283" s="221"/>
      <c r="N283" s="222"/>
      <c r="O283" s="85"/>
      <c r="P283" s="85"/>
      <c r="Q283" s="85"/>
      <c r="R283" s="85"/>
      <c r="S283" s="85"/>
      <c r="T283" s="86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T283" s="18" t="s">
        <v>129</v>
      </c>
      <c r="AU283" s="18" t="s">
        <v>83</v>
      </c>
    </row>
    <row r="284" s="2" customFormat="1">
      <c r="A284" s="39"/>
      <c r="B284" s="40"/>
      <c r="C284" s="41"/>
      <c r="D284" s="223" t="s">
        <v>131</v>
      </c>
      <c r="E284" s="41"/>
      <c r="F284" s="224" t="s">
        <v>406</v>
      </c>
      <c r="G284" s="41"/>
      <c r="H284" s="41"/>
      <c r="I284" s="220"/>
      <c r="J284" s="41"/>
      <c r="K284" s="41"/>
      <c r="L284" s="45"/>
      <c r="M284" s="221"/>
      <c r="N284" s="222"/>
      <c r="O284" s="85"/>
      <c r="P284" s="85"/>
      <c r="Q284" s="85"/>
      <c r="R284" s="85"/>
      <c r="S284" s="85"/>
      <c r="T284" s="86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8" t="s">
        <v>131</v>
      </c>
      <c r="AU284" s="18" t="s">
        <v>83</v>
      </c>
    </row>
    <row r="285" s="2" customFormat="1">
      <c r="A285" s="39"/>
      <c r="B285" s="40"/>
      <c r="C285" s="41"/>
      <c r="D285" s="218" t="s">
        <v>149</v>
      </c>
      <c r="E285" s="41"/>
      <c r="F285" s="247" t="s">
        <v>150</v>
      </c>
      <c r="G285" s="41"/>
      <c r="H285" s="41"/>
      <c r="I285" s="220"/>
      <c r="J285" s="41"/>
      <c r="K285" s="41"/>
      <c r="L285" s="45"/>
      <c r="M285" s="221"/>
      <c r="N285" s="222"/>
      <c r="O285" s="85"/>
      <c r="P285" s="85"/>
      <c r="Q285" s="85"/>
      <c r="R285" s="85"/>
      <c r="S285" s="85"/>
      <c r="T285" s="86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T285" s="18" t="s">
        <v>149</v>
      </c>
      <c r="AU285" s="18" t="s">
        <v>83</v>
      </c>
    </row>
    <row r="286" s="13" customFormat="1">
      <c r="A286" s="13"/>
      <c r="B286" s="225"/>
      <c r="C286" s="226"/>
      <c r="D286" s="218" t="s">
        <v>133</v>
      </c>
      <c r="E286" s="227" t="s">
        <v>28</v>
      </c>
      <c r="F286" s="228" t="s">
        <v>407</v>
      </c>
      <c r="G286" s="226"/>
      <c r="H286" s="229">
        <v>363.82499999999999</v>
      </c>
      <c r="I286" s="230"/>
      <c r="J286" s="226"/>
      <c r="K286" s="226"/>
      <c r="L286" s="231"/>
      <c r="M286" s="232"/>
      <c r="N286" s="233"/>
      <c r="O286" s="233"/>
      <c r="P286" s="233"/>
      <c r="Q286" s="233"/>
      <c r="R286" s="233"/>
      <c r="S286" s="233"/>
      <c r="T286" s="234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5" t="s">
        <v>133</v>
      </c>
      <c r="AU286" s="235" t="s">
        <v>83</v>
      </c>
      <c r="AV286" s="13" t="s">
        <v>83</v>
      </c>
      <c r="AW286" s="13" t="s">
        <v>35</v>
      </c>
      <c r="AX286" s="13" t="s">
        <v>73</v>
      </c>
      <c r="AY286" s="235" t="s">
        <v>120</v>
      </c>
    </row>
    <row r="287" s="13" customFormat="1">
      <c r="A287" s="13"/>
      <c r="B287" s="225"/>
      <c r="C287" s="226"/>
      <c r="D287" s="218" t="s">
        <v>133</v>
      </c>
      <c r="E287" s="227" t="s">
        <v>28</v>
      </c>
      <c r="F287" s="228" t="s">
        <v>408</v>
      </c>
      <c r="G287" s="226"/>
      <c r="H287" s="229">
        <v>10.890000000000001</v>
      </c>
      <c r="I287" s="230"/>
      <c r="J287" s="226"/>
      <c r="K287" s="226"/>
      <c r="L287" s="231"/>
      <c r="M287" s="232"/>
      <c r="N287" s="233"/>
      <c r="O287" s="233"/>
      <c r="P287" s="233"/>
      <c r="Q287" s="233"/>
      <c r="R287" s="233"/>
      <c r="S287" s="233"/>
      <c r="T287" s="234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5" t="s">
        <v>133</v>
      </c>
      <c r="AU287" s="235" t="s">
        <v>83</v>
      </c>
      <c r="AV287" s="13" t="s">
        <v>83</v>
      </c>
      <c r="AW287" s="13" t="s">
        <v>35</v>
      </c>
      <c r="AX287" s="13" t="s">
        <v>73</v>
      </c>
      <c r="AY287" s="235" t="s">
        <v>120</v>
      </c>
    </row>
    <row r="288" s="14" customFormat="1">
      <c r="A288" s="14"/>
      <c r="B288" s="236"/>
      <c r="C288" s="237"/>
      <c r="D288" s="218" t="s">
        <v>133</v>
      </c>
      <c r="E288" s="238" t="s">
        <v>28</v>
      </c>
      <c r="F288" s="239" t="s">
        <v>142</v>
      </c>
      <c r="G288" s="237"/>
      <c r="H288" s="240">
        <v>374.71499999999998</v>
      </c>
      <c r="I288" s="241"/>
      <c r="J288" s="237"/>
      <c r="K288" s="237"/>
      <c r="L288" s="242"/>
      <c r="M288" s="243"/>
      <c r="N288" s="244"/>
      <c r="O288" s="244"/>
      <c r="P288" s="244"/>
      <c r="Q288" s="244"/>
      <c r="R288" s="244"/>
      <c r="S288" s="244"/>
      <c r="T288" s="245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46" t="s">
        <v>133</v>
      </c>
      <c r="AU288" s="246" t="s">
        <v>83</v>
      </c>
      <c r="AV288" s="14" t="s">
        <v>127</v>
      </c>
      <c r="AW288" s="14" t="s">
        <v>35</v>
      </c>
      <c r="AX288" s="14" t="s">
        <v>81</v>
      </c>
      <c r="AY288" s="246" t="s">
        <v>120</v>
      </c>
    </row>
    <row r="289" s="2" customFormat="1" ht="37.8" customHeight="1">
      <c r="A289" s="39"/>
      <c r="B289" s="40"/>
      <c r="C289" s="205" t="s">
        <v>409</v>
      </c>
      <c r="D289" s="205" t="s">
        <v>122</v>
      </c>
      <c r="E289" s="206" t="s">
        <v>410</v>
      </c>
      <c r="F289" s="207" t="s">
        <v>411</v>
      </c>
      <c r="G289" s="208" t="s">
        <v>154</v>
      </c>
      <c r="H289" s="209">
        <v>40.424999999999997</v>
      </c>
      <c r="I289" s="210"/>
      <c r="J289" s="211">
        <f>ROUND(I289*H289,2)</f>
        <v>0</v>
      </c>
      <c r="K289" s="207" t="s">
        <v>126</v>
      </c>
      <c r="L289" s="45"/>
      <c r="M289" s="212" t="s">
        <v>28</v>
      </c>
      <c r="N289" s="213" t="s">
        <v>44</v>
      </c>
      <c r="O289" s="85"/>
      <c r="P289" s="214">
        <f>O289*H289</f>
        <v>0</v>
      </c>
      <c r="Q289" s="214">
        <v>0</v>
      </c>
      <c r="R289" s="214">
        <f>Q289*H289</f>
        <v>0</v>
      </c>
      <c r="S289" s="214">
        <v>0</v>
      </c>
      <c r="T289" s="215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16" t="s">
        <v>127</v>
      </c>
      <c r="AT289" s="216" t="s">
        <v>122</v>
      </c>
      <c r="AU289" s="216" t="s">
        <v>83</v>
      </c>
      <c r="AY289" s="18" t="s">
        <v>120</v>
      </c>
      <c r="BE289" s="217">
        <f>IF(N289="základní",J289,0)</f>
        <v>0</v>
      </c>
      <c r="BF289" s="217">
        <f>IF(N289="snížená",J289,0)</f>
        <v>0</v>
      </c>
      <c r="BG289" s="217">
        <f>IF(N289="zákl. přenesená",J289,0)</f>
        <v>0</v>
      </c>
      <c r="BH289" s="217">
        <f>IF(N289="sníž. přenesená",J289,0)</f>
        <v>0</v>
      </c>
      <c r="BI289" s="217">
        <f>IF(N289="nulová",J289,0)</f>
        <v>0</v>
      </c>
      <c r="BJ289" s="18" t="s">
        <v>81</v>
      </c>
      <c r="BK289" s="217">
        <f>ROUND(I289*H289,2)</f>
        <v>0</v>
      </c>
      <c r="BL289" s="18" t="s">
        <v>127</v>
      </c>
      <c r="BM289" s="216" t="s">
        <v>412</v>
      </c>
    </row>
    <row r="290" s="2" customFormat="1">
      <c r="A290" s="39"/>
      <c r="B290" s="40"/>
      <c r="C290" s="41"/>
      <c r="D290" s="218" t="s">
        <v>129</v>
      </c>
      <c r="E290" s="41"/>
      <c r="F290" s="219" t="s">
        <v>413</v>
      </c>
      <c r="G290" s="41"/>
      <c r="H290" s="41"/>
      <c r="I290" s="220"/>
      <c r="J290" s="41"/>
      <c r="K290" s="41"/>
      <c r="L290" s="45"/>
      <c r="M290" s="221"/>
      <c r="N290" s="222"/>
      <c r="O290" s="85"/>
      <c r="P290" s="85"/>
      <c r="Q290" s="85"/>
      <c r="R290" s="85"/>
      <c r="S290" s="85"/>
      <c r="T290" s="86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8" t="s">
        <v>129</v>
      </c>
      <c r="AU290" s="18" t="s">
        <v>83</v>
      </c>
    </row>
    <row r="291" s="2" customFormat="1">
      <c r="A291" s="39"/>
      <c r="B291" s="40"/>
      <c r="C291" s="41"/>
      <c r="D291" s="223" t="s">
        <v>131</v>
      </c>
      <c r="E291" s="41"/>
      <c r="F291" s="224" t="s">
        <v>414</v>
      </c>
      <c r="G291" s="41"/>
      <c r="H291" s="41"/>
      <c r="I291" s="220"/>
      <c r="J291" s="41"/>
      <c r="K291" s="41"/>
      <c r="L291" s="45"/>
      <c r="M291" s="221"/>
      <c r="N291" s="222"/>
      <c r="O291" s="85"/>
      <c r="P291" s="85"/>
      <c r="Q291" s="85"/>
      <c r="R291" s="85"/>
      <c r="S291" s="85"/>
      <c r="T291" s="86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18" t="s">
        <v>131</v>
      </c>
      <c r="AU291" s="18" t="s">
        <v>83</v>
      </c>
    </row>
    <row r="292" s="13" customFormat="1">
      <c r="A292" s="13"/>
      <c r="B292" s="225"/>
      <c r="C292" s="226"/>
      <c r="D292" s="218" t="s">
        <v>133</v>
      </c>
      <c r="E292" s="227" t="s">
        <v>28</v>
      </c>
      <c r="F292" s="228" t="s">
        <v>415</v>
      </c>
      <c r="G292" s="226"/>
      <c r="H292" s="229">
        <v>40.424999999999997</v>
      </c>
      <c r="I292" s="230"/>
      <c r="J292" s="226"/>
      <c r="K292" s="226"/>
      <c r="L292" s="231"/>
      <c r="M292" s="232"/>
      <c r="N292" s="233"/>
      <c r="O292" s="233"/>
      <c r="P292" s="233"/>
      <c r="Q292" s="233"/>
      <c r="R292" s="233"/>
      <c r="S292" s="233"/>
      <c r="T292" s="234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5" t="s">
        <v>133</v>
      </c>
      <c r="AU292" s="235" t="s">
        <v>83</v>
      </c>
      <c r="AV292" s="13" t="s">
        <v>83</v>
      </c>
      <c r="AW292" s="13" t="s">
        <v>35</v>
      </c>
      <c r="AX292" s="13" t="s">
        <v>73</v>
      </c>
      <c r="AY292" s="235" t="s">
        <v>120</v>
      </c>
    </row>
    <row r="293" s="14" customFormat="1">
      <c r="A293" s="14"/>
      <c r="B293" s="236"/>
      <c r="C293" s="237"/>
      <c r="D293" s="218" t="s">
        <v>133</v>
      </c>
      <c r="E293" s="238" t="s">
        <v>28</v>
      </c>
      <c r="F293" s="239" t="s">
        <v>142</v>
      </c>
      <c r="G293" s="237"/>
      <c r="H293" s="240">
        <v>40.424999999999997</v>
      </c>
      <c r="I293" s="241"/>
      <c r="J293" s="237"/>
      <c r="K293" s="237"/>
      <c r="L293" s="242"/>
      <c r="M293" s="243"/>
      <c r="N293" s="244"/>
      <c r="O293" s="244"/>
      <c r="P293" s="244"/>
      <c r="Q293" s="244"/>
      <c r="R293" s="244"/>
      <c r="S293" s="244"/>
      <c r="T293" s="245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46" t="s">
        <v>133</v>
      </c>
      <c r="AU293" s="246" t="s">
        <v>83</v>
      </c>
      <c r="AV293" s="14" t="s">
        <v>127</v>
      </c>
      <c r="AW293" s="14" t="s">
        <v>35</v>
      </c>
      <c r="AX293" s="14" t="s">
        <v>81</v>
      </c>
      <c r="AY293" s="246" t="s">
        <v>120</v>
      </c>
    </row>
    <row r="294" s="2" customFormat="1" ht="44.25" customHeight="1">
      <c r="A294" s="39"/>
      <c r="B294" s="40"/>
      <c r="C294" s="205" t="s">
        <v>416</v>
      </c>
      <c r="D294" s="205" t="s">
        <v>122</v>
      </c>
      <c r="E294" s="206" t="s">
        <v>417</v>
      </c>
      <c r="F294" s="207" t="s">
        <v>418</v>
      </c>
      <c r="G294" s="208" t="s">
        <v>154</v>
      </c>
      <c r="H294" s="209">
        <v>37.119999999999997</v>
      </c>
      <c r="I294" s="210"/>
      <c r="J294" s="211">
        <f>ROUND(I294*H294,2)</f>
        <v>0</v>
      </c>
      <c r="K294" s="207" t="s">
        <v>126</v>
      </c>
      <c r="L294" s="45"/>
      <c r="M294" s="212" t="s">
        <v>28</v>
      </c>
      <c r="N294" s="213" t="s">
        <v>44</v>
      </c>
      <c r="O294" s="85"/>
      <c r="P294" s="214">
        <f>O294*H294</f>
        <v>0</v>
      </c>
      <c r="Q294" s="214">
        <v>0</v>
      </c>
      <c r="R294" s="214">
        <f>Q294*H294</f>
        <v>0</v>
      </c>
      <c r="S294" s="214">
        <v>0</v>
      </c>
      <c r="T294" s="215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16" t="s">
        <v>127</v>
      </c>
      <c r="AT294" s="216" t="s">
        <v>122</v>
      </c>
      <c r="AU294" s="216" t="s">
        <v>83</v>
      </c>
      <c r="AY294" s="18" t="s">
        <v>120</v>
      </c>
      <c r="BE294" s="217">
        <f>IF(N294="základní",J294,0)</f>
        <v>0</v>
      </c>
      <c r="BF294" s="217">
        <f>IF(N294="snížená",J294,0)</f>
        <v>0</v>
      </c>
      <c r="BG294" s="217">
        <f>IF(N294="zákl. přenesená",J294,0)</f>
        <v>0</v>
      </c>
      <c r="BH294" s="217">
        <f>IF(N294="sníž. přenesená",J294,0)</f>
        <v>0</v>
      </c>
      <c r="BI294" s="217">
        <f>IF(N294="nulová",J294,0)</f>
        <v>0</v>
      </c>
      <c r="BJ294" s="18" t="s">
        <v>81</v>
      </c>
      <c r="BK294" s="217">
        <f>ROUND(I294*H294,2)</f>
        <v>0</v>
      </c>
      <c r="BL294" s="18" t="s">
        <v>127</v>
      </c>
      <c r="BM294" s="216" t="s">
        <v>419</v>
      </c>
    </row>
    <row r="295" s="2" customFormat="1">
      <c r="A295" s="39"/>
      <c r="B295" s="40"/>
      <c r="C295" s="41"/>
      <c r="D295" s="218" t="s">
        <v>129</v>
      </c>
      <c r="E295" s="41"/>
      <c r="F295" s="219" t="s">
        <v>156</v>
      </c>
      <c r="G295" s="41"/>
      <c r="H295" s="41"/>
      <c r="I295" s="220"/>
      <c r="J295" s="41"/>
      <c r="K295" s="41"/>
      <c r="L295" s="45"/>
      <c r="M295" s="221"/>
      <c r="N295" s="222"/>
      <c r="O295" s="85"/>
      <c r="P295" s="85"/>
      <c r="Q295" s="85"/>
      <c r="R295" s="85"/>
      <c r="S295" s="85"/>
      <c r="T295" s="86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T295" s="18" t="s">
        <v>129</v>
      </c>
      <c r="AU295" s="18" t="s">
        <v>83</v>
      </c>
    </row>
    <row r="296" s="2" customFormat="1">
      <c r="A296" s="39"/>
      <c r="B296" s="40"/>
      <c r="C296" s="41"/>
      <c r="D296" s="223" t="s">
        <v>131</v>
      </c>
      <c r="E296" s="41"/>
      <c r="F296" s="224" t="s">
        <v>420</v>
      </c>
      <c r="G296" s="41"/>
      <c r="H296" s="41"/>
      <c r="I296" s="220"/>
      <c r="J296" s="41"/>
      <c r="K296" s="41"/>
      <c r="L296" s="45"/>
      <c r="M296" s="221"/>
      <c r="N296" s="222"/>
      <c r="O296" s="85"/>
      <c r="P296" s="85"/>
      <c r="Q296" s="85"/>
      <c r="R296" s="85"/>
      <c r="S296" s="85"/>
      <c r="T296" s="86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T296" s="18" t="s">
        <v>131</v>
      </c>
      <c r="AU296" s="18" t="s">
        <v>83</v>
      </c>
    </row>
    <row r="297" s="13" customFormat="1">
      <c r="A297" s="13"/>
      <c r="B297" s="225"/>
      <c r="C297" s="226"/>
      <c r="D297" s="218" t="s">
        <v>133</v>
      </c>
      <c r="E297" s="227" t="s">
        <v>28</v>
      </c>
      <c r="F297" s="228" t="s">
        <v>421</v>
      </c>
      <c r="G297" s="226"/>
      <c r="H297" s="229">
        <v>37.119999999999997</v>
      </c>
      <c r="I297" s="230"/>
      <c r="J297" s="226"/>
      <c r="K297" s="226"/>
      <c r="L297" s="231"/>
      <c r="M297" s="232"/>
      <c r="N297" s="233"/>
      <c r="O297" s="233"/>
      <c r="P297" s="233"/>
      <c r="Q297" s="233"/>
      <c r="R297" s="233"/>
      <c r="S297" s="233"/>
      <c r="T297" s="234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5" t="s">
        <v>133</v>
      </c>
      <c r="AU297" s="235" t="s">
        <v>83</v>
      </c>
      <c r="AV297" s="13" t="s">
        <v>83</v>
      </c>
      <c r="AW297" s="13" t="s">
        <v>35</v>
      </c>
      <c r="AX297" s="13" t="s">
        <v>73</v>
      </c>
      <c r="AY297" s="235" t="s">
        <v>120</v>
      </c>
    </row>
    <row r="298" s="14" customFormat="1">
      <c r="A298" s="14"/>
      <c r="B298" s="236"/>
      <c r="C298" s="237"/>
      <c r="D298" s="218" t="s">
        <v>133</v>
      </c>
      <c r="E298" s="238" t="s">
        <v>28</v>
      </c>
      <c r="F298" s="239" t="s">
        <v>142</v>
      </c>
      <c r="G298" s="237"/>
      <c r="H298" s="240">
        <v>37.119999999999997</v>
      </c>
      <c r="I298" s="241"/>
      <c r="J298" s="237"/>
      <c r="K298" s="237"/>
      <c r="L298" s="242"/>
      <c r="M298" s="243"/>
      <c r="N298" s="244"/>
      <c r="O298" s="244"/>
      <c r="P298" s="244"/>
      <c r="Q298" s="244"/>
      <c r="R298" s="244"/>
      <c r="S298" s="244"/>
      <c r="T298" s="245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46" t="s">
        <v>133</v>
      </c>
      <c r="AU298" s="246" t="s">
        <v>83</v>
      </c>
      <c r="AV298" s="14" t="s">
        <v>127</v>
      </c>
      <c r="AW298" s="14" t="s">
        <v>35</v>
      </c>
      <c r="AX298" s="14" t="s">
        <v>81</v>
      </c>
      <c r="AY298" s="246" t="s">
        <v>120</v>
      </c>
    </row>
    <row r="299" s="2" customFormat="1" ht="44.25" customHeight="1">
      <c r="A299" s="39"/>
      <c r="B299" s="40"/>
      <c r="C299" s="205" t="s">
        <v>422</v>
      </c>
      <c r="D299" s="205" t="s">
        <v>122</v>
      </c>
      <c r="E299" s="206" t="s">
        <v>423</v>
      </c>
      <c r="F299" s="207" t="s">
        <v>424</v>
      </c>
      <c r="G299" s="208" t="s">
        <v>154</v>
      </c>
      <c r="H299" s="209">
        <v>1.21</v>
      </c>
      <c r="I299" s="210"/>
      <c r="J299" s="211">
        <f>ROUND(I299*H299,2)</f>
        <v>0</v>
      </c>
      <c r="K299" s="207" t="s">
        <v>126</v>
      </c>
      <c r="L299" s="45"/>
      <c r="M299" s="212" t="s">
        <v>28</v>
      </c>
      <c r="N299" s="213" t="s">
        <v>44</v>
      </c>
      <c r="O299" s="85"/>
      <c r="P299" s="214">
        <f>O299*H299</f>
        <v>0</v>
      </c>
      <c r="Q299" s="214">
        <v>0</v>
      </c>
      <c r="R299" s="214">
        <f>Q299*H299</f>
        <v>0</v>
      </c>
      <c r="S299" s="214">
        <v>0</v>
      </c>
      <c r="T299" s="215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16" t="s">
        <v>127</v>
      </c>
      <c r="AT299" s="216" t="s">
        <v>122</v>
      </c>
      <c r="AU299" s="216" t="s">
        <v>83</v>
      </c>
      <c r="AY299" s="18" t="s">
        <v>120</v>
      </c>
      <c r="BE299" s="217">
        <f>IF(N299="základní",J299,0)</f>
        <v>0</v>
      </c>
      <c r="BF299" s="217">
        <f>IF(N299="snížená",J299,0)</f>
        <v>0</v>
      </c>
      <c r="BG299" s="217">
        <f>IF(N299="zákl. přenesená",J299,0)</f>
        <v>0</v>
      </c>
      <c r="BH299" s="217">
        <f>IF(N299="sníž. přenesená",J299,0)</f>
        <v>0</v>
      </c>
      <c r="BI299" s="217">
        <f>IF(N299="nulová",J299,0)</f>
        <v>0</v>
      </c>
      <c r="BJ299" s="18" t="s">
        <v>81</v>
      </c>
      <c r="BK299" s="217">
        <f>ROUND(I299*H299,2)</f>
        <v>0</v>
      </c>
      <c r="BL299" s="18" t="s">
        <v>127</v>
      </c>
      <c r="BM299" s="216" t="s">
        <v>425</v>
      </c>
    </row>
    <row r="300" s="2" customFormat="1">
      <c r="A300" s="39"/>
      <c r="B300" s="40"/>
      <c r="C300" s="41"/>
      <c r="D300" s="218" t="s">
        <v>129</v>
      </c>
      <c r="E300" s="41"/>
      <c r="F300" s="219" t="s">
        <v>426</v>
      </c>
      <c r="G300" s="41"/>
      <c r="H300" s="41"/>
      <c r="I300" s="220"/>
      <c r="J300" s="41"/>
      <c r="K300" s="41"/>
      <c r="L300" s="45"/>
      <c r="M300" s="221"/>
      <c r="N300" s="222"/>
      <c r="O300" s="85"/>
      <c r="P300" s="85"/>
      <c r="Q300" s="85"/>
      <c r="R300" s="85"/>
      <c r="S300" s="85"/>
      <c r="T300" s="86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T300" s="18" t="s">
        <v>129</v>
      </c>
      <c r="AU300" s="18" t="s">
        <v>83</v>
      </c>
    </row>
    <row r="301" s="2" customFormat="1">
      <c r="A301" s="39"/>
      <c r="B301" s="40"/>
      <c r="C301" s="41"/>
      <c r="D301" s="223" t="s">
        <v>131</v>
      </c>
      <c r="E301" s="41"/>
      <c r="F301" s="224" t="s">
        <v>427</v>
      </c>
      <c r="G301" s="41"/>
      <c r="H301" s="41"/>
      <c r="I301" s="220"/>
      <c r="J301" s="41"/>
      <c r="K301" s="41"/>
      <c r="L301" s="45"/>
      <c r="M301" s="221"/>
      <c r="N301" s="222"/>
      <c r="O301" s="85"/>
      <c r="P301" s="85"/>
      <c r="Q301" s="85"/>
      <c r="R301" s="85"/>
      <c r="S301" s="85"/>
      <c r="T301" s="86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T301" s="18" t="s">
        <v>131</v>
      </c>
      <c r="AU301" s="18" t="s">
        <v>83</v>
      </c>
    </row>
    <row r="302" s="13" customFormat="1">
      <c r="A302" s="13"/>
      <c r="B302" s="225"/>
      <c r="C302" s="226"/>
      <c r="D302" s="218" t="s">
        <v>133</v>
      </c>
      <c r="E302" s="227" t="s">
        <v>28</v>
      </c>
      <c r="F302" s="228" t="s">
        <v>428</v>
      </c>
      <c r="G302" s="226"/>
      <c r="H302" s="229">
        <v>1.21</v>
      </c>
      <c r="I302" s="230"/>
      <c r="J302" s="226"/>
      <c r="K302" s="226"/>
      <c r="L302" s="231"/>
      <c r="M302" s="232"/>
      <c r="N302" s="233"/>
      <c r="O302" s="233"/>
      <c r="P302" s="233"/>
      <c r="Q302" s="233"/>
      <c r="R302" s="233"/>
      <c r="S302" s="233"/>
      <c r="T302" s="234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5" t="s">
        <v>133</v>
      </c>
      <c r="AU302" s="235" t="s">
        <v>83</v>
      </c>
      <c r="AV302" s="13" t="s">
        <v>83</v>
      </c>
      <c r="AW302" s="13" t="s">
        <v>35</v>
      </c>
      <c r="AX302" s="13" t="s">
        <v>73</v>
      </c>
      <c r="AY302" s="235" t="s">
        <v>120</v>
      </c>
    </row>
    <row r="303" s="14" customFormat="1">
      <c r="A303" s="14"/>
      <c r="B303" s="236"/>
      <c r="C303" s="237"/>
      <c r="D303" s="218" t="s">
        <v>133</v>
      </c>
      <c r="E303" s="238" t="s">
        <v>28</v>
      </c>
      <c r="F303" s="239" t="s">
        <v>142</v>
      </c>
      <c r="G303" s="237"/>
      <c r="H303" s="240">
        <v>1.21</v>
      </c>
      <c r="I303" s="241"/>
      <c r="J303" s="237"/>
      <c r="K303" s="237"/>
      <c r="L303" s="242"/>
      <c r="M303" s="243"/>
      <c r="N303" s="244"/>
      <c r="O303" s="244"/>
      <c r="P303" s="244"/>
      <c r="Q303" s="244"/>
      <c r="R303" s="244"/>
      <c r="S303" s="244"/>
      <c r="T303" s="245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46" t="s">
        <v>133</v>
      </c>
      <c r="AU303" s="246" t="s">
        <v>83</v>
      </c>
      <c r="AV303" s="14" t="s">
        <v>127</v>
      </c>
      <c r="AW303" s="14" t="s">
        <v>35</v>
      </c>
      <c r="AX303" s="14" t="s">
        <v>81</v>
      </c>
      <c r="AY303" s="246" t="s">
        <v>120</v>
      </c>
    </row>
    <row r="304" s="12" customFormat="1" ht="22.8" customHeight="1">
      <c r="A304" s="12"/>
      <c r="B304" s="189"/>
      <c r="C304" s="190"/>
      <c r="D304" s="191" t="s">
        <v>72</v>
      </c>
      <c r="E304" s="203" t="s">
        <v>429</v>
      </c>
      <c r="F304" s="203" t="s">
        <v>430</v>
      </c>
      <c r="G304" s="190"/>
      <c r="H304" s="190"/>
      <c r="I304" s="193"/>
      <c r="J304" s="204">
        <f>BK304</f>
        <v>0</v>
      </c>
      <c r="K304" s="190"/>
      <c r="L304" s="195"/>
      <c r="M304" s="196"/>
      <c r="N304" s="197"/>
      <c r="O304" s="197"/>
      <c r="P304" s="198">
        <f>SUM(P305:P307)</f>
        <v>0</v>
      </c>
      <c r="Q304" s="197"/>
      <c r="R304" s="198">
        <f>SUM(R305:R307)</f>
        <v>0</v>
      </c>
      <c r="S304" s="197"/>
      <c r="T304" s="199">
        <f>SUM(T305:T307)</f>
        <v>0</v>
      </c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R304" s="200" t="s">
        <v>81</v>
      </c>
      <c r="AT304" s="201" t="s">
        <v>72</v>
      </c>
      <c r="AU304" s="201" t="s">
        <v>81</v>
      </c>
      <c r="AY304" s="200" t="s">
        <v>120</v>
      </c>
      <c r="BK304" s="202">
        <f>SUM(BK305:BK307)</f>
        <v>0</v>
      </c>
    </row>
    <row r="305" s="2" customFormat="1" ht="24.15" customHeight="1">
      <c r="A305" s="39"/>
      <c r="B305" s="40"/>
      <c r="C305" s="205" t="s">
        <v>431</v>
      </c>
      <c r="D305" s="205" t="s">
        <v>122</v>
      </c>
      <c r="E305" s="206" t="s">
        <v>432</v>
      </c>
      <c r="F305" s="207" t="s">
        <v>433</v>
      </c>
      <c r="G305" s="208" t="s">
        <v>154</v>
      </c>
      <c r="H305" s="209">
        <v>137.77500000000001</v>
      </c>
      <c r="I305" s="210"/>
      <c r="J305" s="211">
        <f>ROUND(I305*H305,2)</f>
        <v>0</v>
      </c>
      <c r="K305" s="207" t="s">
        <v>126</v>
      </c>
      <c r="L305" s="45"/>
      <c r="M305" s="212" t="s">
        <v>28</v>
      </c>
      <c r="N305" s="213" t="s">
        <v>44</v>
      </c>
      <c r="O305" s="85"/>
      <c r="P305" s="214">
        <f>O305*H305</f>
        <v>0</v>
      </c>
      <c r="Q305" s="214">
        <v>0</v>
      </c>
      <c r="R305" s="214">
        <f>Q305*H305</f>
        <v>0</v>
      </c>
      <c r="S305" s="214">
        <v>0</v>
      </c>
      <c r="T305" s="215">
        <f>S305*H305</f>
        <v>0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16" t="s">
        <v>127</v>
      </c>
      <c r="AT305" s="216" t="s">
        <v>122</v>
      </c>
      <c r="AU305" s="216" t="s">
        <v>83</v>
      </c>
      <c r="AY305" s="18" t="s">
        <v>120</v>
      </c>
      <c r="BE305" s="217">
        <f>IF(N305="základní",J305,0)</f>
        <v>0</v>
      </c>
      <c r="BF305" s="217">
        <f>IF(N305="snížená",J305,0)</f>
        <v>0</v>
      </c>
      <c r="BG305" s="217">
        <f>IF(N305="zákl. přenesená",J305,0)</f>
        <v>0</v>
      </c>
      <c r="BH305" s="217">
        <f>IF(N305="sníž. přenesená",J305,0)</f>
        <v>0</v>
      </c>
      <c r="BI305" s="217">
        <f>IF(N305="nulová",J305,0)</f>
        <v>0</v>
      </c>
      <c r="BJ305" s="18" t="s">
        <v>81</v>
      </c>
      <c r="BK305" s="217">
        <f>ROUND(I305*H305,2)</f>
        <v>0</v>
      </c>
      <c r="BL305" s="18" t="s">
        <v>127</v>
      </c>
      <c r="BM305" s="216" t="s">
        <v>434</v>
      </c>
    </row>
    <row r="306" s="2" customFormat="1">
      <c r="A306" s="39"/>
      <c r="B306" s="40"/>
      <c r="C306" s="41"/>
      <c r="D306" s="218" t="s">
        <v>129</v>
      </c>
      <c r="E306" s="41"/>
      <c r="F306" s="219" t="s">
        <v>435</v>
      </c>
      <c r="G306" s="41"/>
      <c r="H306" s="41"/>
      <c r="I306" s="220"/>
      <c r="J306" s="41"/>
      <c r="K306" s="41"/>
      <c r="L306" s="45"/>
      <c r="M306" s="221"/>
      <c r="N306" s="222"/>
      <c r="O306" s="85"/>
      <c r="P306" s="85"/>
      <c r="Q306" s="85"/>
      <c r="R306" s="85"/>
      <c r="S306" s="85"/>
      <c r="T306" s="86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T306" s="18" t="s">
        <v>129</v>
      </c>
      <c r="AU306" s="18" t="s">
        <v>83</v>
      </c>
    </row>
    <row r="307" s="2" customFormat="1">
      <c r="A307" s="39"/>
      <c r="B307" s="40"/>
      <c r="C307" s="41"/>
      <c r="D307" s="223" t="s">
        <v>131</v>
      </c>
      <c r="E307" s="41"/>
      <c r="F307" s="224" t="s">
        <v>436</v>
      </c>
      <c r="G307" s="41"/>
      <c r="H307" s="41"/>
      <c r="I307" s="220"/>
      <c r="J307" s="41"/>
      <c r="K307" s="41"/>
      <c r="L307" s="45"/>
      <c r="M307" s="221"/>
      <c r="N307" s="222"/>
      <c r="O307" s="85"/>
      <c r="P307" s="85"/>
      <c r="Q307" s="85"/>
      <c r="R307" s="85"/>
      <c r="S307" s="85"/>
      <c r="T307" s="86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T307" s="18" t="s">
        <v>131</v>
      </c>
      <c r="AU307" s="18" t="s">
        <v>83</v>
      </c>
    </row>
    <row r="308" s="12" customFormat="1" ht="25.92" customHeight="1">
      <c r="A308" s="12"/>
      <c r="B308" s="189"/>
      <c r="C308" s="190"/>
      <c r="D308" s="191" t="s">
        <v>72</v>
      </c>
      <c r="E308" s="192" t="s">
        <v>175</v>
      </c>
      <c r="F308" s="192" t="s">
        <v>437</v>
      </c>
      <c r="G308" s="190"/>
      <c r="H308" s="190"/>
      <c r="I308" s="193"/>
      <c r="J308" s="194">
        <f>BK308</f>
        <v>0</v>
      </c>
      <c r="K308" s="190"/>
      <c r="L308" s="195"/>
      <c r="M308" s="196"/>
      <c r="N308" s="197"/>
      <c r="O308" s="197"/>
      <c r="P308" s="198">
        <f>P309</f>
        <v>0</v>
      </c>
      <c r="Q308" s="197"/>
      <c r="R308" s="198">
        <f>R309</f>
        <v>0.018179999999999998</v>
      </c>
      <c r="S308" s="197"/>
      <c r="T308" s="199">
        <f>T309</f>
        <v>0</v>
      </c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R308" s="200" t="s">
        <v>143</v>
      </c>
      <c r="AT308" s="201" t="s">
        <v>72</v>
      </c>
      <c r="AU308" s="201" t="s">
        <v>73</v>
      </c>
      <c r="AY308" s="200" t="s">
        <v>120</v>
      </c>
      <c r="BK308" s="202">
        <f>BK309</f>
        <v>0</v>
      </c>
    </row>
    <row r="309" s="12" customFormat="1" ht="22.8" customHeight="1">
      <c r="A309" s="12"/>
      <c r="B309" s="189"/>
      <c r="C309" s="190"/>
      <c r="D309" s="191" t="s">
        <v>72</v>
      </c>
      <c r="E309" s="203" t="s">
        <v>438</v>
      </c>
      <c r="F309" s="203" t="s">
        <v>439</v>
      </c>
      <c r="G309" s="190"/>
      <c r="H309" s="190"/>
      <c r="I309" s="193"/>
      <c r="J309" s="204">
        <f>BK309</f>
        <v>0</v>
      </c>
      <c r="K309" s="190"/>
      <c r="L309" s="195"/>
      <c r="M309" s="196"/>
      <c r="N309" s="197"/>
      <c r="O309" s="197"/>
      <c r="P309" s="198">
        <f>SUM(P310:P357)</f>
        <v>0</v>
      </c>
      <c r="Q309" s="197"/>
      <c r="R309" s="198">
        <f>SUM(R310:R357)</f>
        <v>0.018179999999999998</v>
      </c>
      <c r="S309" s="197"/>
      <c r="T309" s="199">
        <f>SUM(T310:T357)</f>
        <v>0</v>
      </c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R309" s="200" t="s">
        <v>143</v>
      </c>
      <c r="AT309" s="201" t="s">
        <v>72</v>
      </c>
      <c r="AU309" s="201" t="s">
        <v>81</v>
      </c>
      <c r="AY309" s="200" t="s">
        <v>120</v>
      </c>
      <c r="BK309" s="202">
        <f>SUM(BK310:BK357)</f>
        <v>0</v>
      </c>
    </row>
    <row r="310" s="2" customFormat="1" ht="24.15" customHeight="1">
      <c r="A310" s="39"/>
      <c r="B310" s="40"/>
      <c r="C310" s="205" t="s">
        <v>440</v>
      </c>
      <c r="D310" s="205" t="s">
        <v>122</v>
      </c>
      <c r="E310" s="206" t="s">
        <v>441</v>
      </c>
      <c r="F310" s="207" t="s">
        <v>442</v>
      </c>
      <c r="G310" s="208" t="s">
        <v>289</v>
      </c>
      <c r="H310" s="209">
        <v>20</v>
      </c>
      <c r="I310" s="210"/>
      <c r="J310" s="211">
        <f>ROUND(I310*H310,2)</f>
        <v>0</v>
      </c>
      <c r="K310" s="207" t="s">
        <v>126</v>
      </c>
      <c r="L310" s="45"/>
      <c r="M310" s="212" t="s">
        <v>28</v>
      </c>
      <c r="N310" s="213" t="s">
        <v>44</v>
      </c>
      <c r="O310" s="85"/>
      <c r="P310" s="214">
        <f>O310*H310</f>
        <v>0</v>
      </c>
      <c r="Q310" s="214">
        <v>0</v>
      </c>
      <c r="R310" s="214">
        <f>Q310*H310</f>
        <v>0</v>
      </c>
      <c r="S310" s="214">
        <v>0</v>
      </c>
      <c r="T310" s="215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16" t="s">
        <v>443</v>
      </c>
      <c r="AT310" s="216" t="s">
        <v>122</v>
      </c>
      <c r="AU310" s="216" t="s">
        <v>83</v>
      </c>
      <c r="AY310" s="18" t="s">
        <v>120</v>
      </c>
      <c r="BE310" s="217">
        <f>IF(N310="základní",J310,0)</f>
        <v>0</v>
      </c>
      <c r="BF310" s="217">
        <f>IF(N310="snížená",J310,0)</f>
        <v>0</v>
      </c>
      <c r="BG310" s="217">
        <f>IF(N310="zákl. přenesená",J310,0)</f>
        <v>0</v>
      </c>
      <c r="BH310" s="217">
        <f>IF(N310="sníž. přenesená",J310,0)</f>
        <v>0</v>
      </c>
      <c r="BI310" s="217">
        <f>IF(N310="nulová",J310,0)</f>
        <v>0</v>
      </c>
      <c r="BJ310" s="18" t="s">
        <v>81</v>
      </c>
      <c r="BK310" s="217">
        <f>ROUND(I310*H310,2)</f>
        <v>0</v>
      </c>
      <c r="BL310" s="18" t="s">
        <v>443</v>
      </c>
      <c r="BM310" s="216" t="s">
        <v>444</v>
      </c>
    </row>
    <row r="311" s="2" customFormat="1">
      <c r="A311" s="39"/>
      <c r="B311" s="40"/>
      <c r="C311" s="41"/>
      <c r="D311" s="218" t="s">
        <v>129</v>
      </c>
      <c r="E311" s="41"/>
      <c r="F311" s="219" t="s">
        <v>445</v>
      </c>
      <c r="G311" s="41"/>
      <c r="H311" s="41"/>
      <c r="I311" s="220"/>
      <c r="J311" s="41"/>
      <c r="K311" s="41"/>
      <c r="L311" s="45"/>
      <c r="M311" s="221"/>
      <c r="N311" s="222"/>
      <c r="O311" s="85"/>
      <c r="P311" s="85"/>
      <c r="Q311" s="85"/>
      <c r="R311" s="85"/>
      <c r="S311" s="85"/>
      <c r="T311" s="86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T311" s="18" t="s">
        <v>129</v>
      </c>
      <c r="AU311" s="18" t="s">
        <v>83</v>
      </c>
    </row>
    <row r="312" s="2" customFormat="1">
      <c r="A312" s="39"/>
      <c r="B312" s="40"/>
      <c r="C312" s="41"/>
      <c r="D312" s="223" t="s">
        <v>131</v>
      </c>
      <c r="E312" s="41"/>
      <c r="F312" s="224" t="s">
        <v>446</v>
      </c>
      <c r="G312" s="41"/>
      <c r="H312" s="41"/>
      <c r="I312" s="220"/>
      <c r="J312" s="41"/>
      <c r="K312" s="41"/>
      <c r="L312" s="45"/>
      <c r="M312" s="221"/>
      <c r="N312" s="222"/>
      <c r="O312" s="85"/>
      <c r="P312" s="85"/>
      <c r="Q312" s="85"/>
      <c r="R312" s="85"/>
      <c r="S312" s="85"/>
      <c r="T312" s="86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T312" s="18" t="s">
        <v>131</v>
      </c>
      <c r="AU312" s="18" t="s">
        <v>83</v>
      </c>
    </row>
    <row r="313" s="13" customFormat="1">
      <c r="A313" s="13"/>
      <c r="B313" s="225"/>
      <c r="C313" s="226"/>
      <c r="D313" s="218" t="s">
        <v>133</v>
      </c>
      <c r="E313" s="227" t="s">
        <v>28</v>
      </c>
      <c r="F313" s="228" t="s">
        <v>260</v>
      </c>
      <c r="G313" s="226"/>
      <c r="H313" s="229">
        <v>20</v>
      </c>
      <c r="I313" s="230"/>
      <c r="J313" s="226"/>
      <c r="K313" s="226"/>
      <c r="L313" s="231"/>
      <c r="M313" s="232"/>
      <c r="N313" s="233"/>
      <c r="O313" s="233"/>
      <c r="P313" s="233"/>
      <c r="Q313" s="233"/>
      <c r="R313" s="233"/>
      <c r="S313" s="233"/>
      <c r="T313" s="234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35" t="s">
        <v>133</v>
      </c>
      <c r="AU313" s="235" t="s">
        <v>83</v>
      </c>
      <c r="AV313" s="13" t="s">
        <v>83</v>
      </c>
      <c r="AW313" s="13" t="s">
        <v>35</v>
      </c>
      <c r="AX313" s="13" t="s">
        <v>73</v>
      </c>
      <c r="AY313" s="235" t="s">
        <v>120</v>
      </c>
    </row>
    <row r="314" s="14" customFormat="1">
      <c r="A314" s="14"/>
      <c r="B314" s="236"/>
      <c r="C314" s="237"/>
      <c r="D314" s="218" t="s">
        <v>133</v>
      </c>
      <c r="E314" s="238" t="s">
        <v>28</v>
      </c>
      <c r="F314" s="239" t="s">
        <v>142</v>
      </c>
      <c r="G314" s="237"/>
      <c r="H314" s="240">
        <v>20</v>
      </c>
      <c r="I314" s="241"/>
      <c r="J314" s="237"/>
      <c r="K314" s="237"/>
      <c r="L314" s="242"/>
      <c r="M314" s="243"/>
      <c r="N314" s="244"/>
      <c r="O314" s="244"/>
      <c r="P314" s="244"/>
      <c r="Q314" s="244"/>
      <c r="R314" s="244"/>
      <c r="S314" s="244"/>
      <c r="T314" s="245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46" t="s">
        <v>133</v>
      </c>
      <c r="AU314" s="246" t="s">
        <v>83</v>
      </c>
      <c r="AV314" s="14" t="s">
        <v>127</v>
      </c>
      <c r="AW314" s="14" t="s">
        <v>35</v>
      </c>
      <c r="AX314" s="14" t="s">
        <v>81</v>
      </c>
      <c r="AY314" s="246" t="s">
        <v>120</v>
      </c>
    </row>
    <row r="315" s="2" customFormat="1" ht="37.8" customHeight="1">
      <c r="A315" s="39"/>
      <c r="B315" s="40"/>
      <c r="C315" s="205" t="s">
        <v>447</v>
      </c>
      <c r="D315" s="205" t="s">
        <v>122</v>
      </c>
      <c r="E315" s="206" t="s">
        <v>448</v>
      </c>
      <c r="F315" s="207" t="s">
        <v>449</v>
      </c>
      <c r="G315" s="208" t="s">
        <v>125</v>
      </c>
      <c r="H315" s="209">
        <v>2.2200000000000002</v>
      </c>
      <c r="I315" s="210"/>
      <c r="J315" s="211">
        <f>ROUND(I315*H315,2)</f>
        <v>0</v>
      </c>
      <c r="K315" s="207" t="s">
        <v>126</v>
      </c>
      <c r="L315" s="45"/>
      <c r="M315" s="212" t="s">
        <v>28</v>
      </c>
      <c r="N315" s="213" t="s">
        <v>44</v>
      </c>
      <c r="O315" s="85"/>
      <c r="P315" s="214">
        <f>O315*H315</f>
        <v>0</v>
      </c>
      <c r="Q315" s="214">
        <v>0</v>
      </c>
      <c r="R315" s="214">
        <f>Q315*H315</f>
        <v>0</v>
      </c>
      <c r="S315" s="214">
        <v>0</v>
      </c>
      <c r="T315" s="215">
        <f>S315*H315</f>
        <v>0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216" t="s">
        <v>443</v>
      </c>
      <c r="AT315" s="216" t="s">
        <v>122</v>
      </c>
      <c r="AU315" s="216" t="s">
        <v>83</v>
      </c>
      <c r="AY315" s="18" t="s">
        <v>120</v>
      </c>
      <c r="BE315" s="217">
        <f>IF(N315="základní",J315,0)</f>
        <v>0</v>
      </c>
      <c r="BF315" s="217">
        <f>IF(N315="snížená",J315,0)</f>
        <v>0</v>
      </c>
      <c r="BG315" s="217">
        <f>IF(N315="zákl. přenesená",J315,0)</f>
        <v>0</v>
      </c>
      <c r="BH315" s="217">
        <f>IF(N315="sníž. přenesená",J315,0)</f>
        <v>0</v>
      </c>
      <c r="BI315" s="217">
        <f>IF(N315="nulová",J315,0)</f>
        <v>0</v>
      </c>
      <c r="BJ315" s="18" t="s">
        <v>81</v>
      </c>
      <c r="BK315" s="217">
        <f>ROUND(I315*H315,2)</f>
        <v>0</v>
      </c>
      <c r="BL315" s="18" t="s">
        <v>443</v>
      </c>
      <c r="BM315" s="216" t="s">
        <v>450</v>
      </c>
    </row>
    <row r="316" s="2" customFormat="1">
      <c r="A316" s="39"/>
      <c r="B316" s="40"/>
      <c r="C316" s="41"/>
      <c r="D316" s="218" t="s">
        <v>129</v>
      </c>
      <c r="E316" s="41"/>
      <c r="F316" s="219" t="s">
        <v>451</v>
      </c>
      <c r="G316" s="41"/>
      <c r="H316" s="41"/>
      <c r="I316" s="220"/>
      <c r="J316" s="41"/>
      <c r="K316" s="41"/>
      <c r="L316" s="45"/>
      <c r="M316" s="221"/>
      <c r="N316" s="222"/>
      <c r="O316" s="85"/>
      <c r="P316" s="85"/>
      <c r="Q316" s="85"/>
      <c r="R316" s="85"/>
      <c r="S316" s="85"/>
      <c r="T316" s="86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T316" s="18" t="s">
        <v>129</v>
      </c>
      <c r="AU316" s="18" t="s">
        <v>83</v>
      </c>
    </row>
    <row r="317" s="2" customFormat="1">
      <c r="A317" s="39"/>
      <c r="B317" s="40"/>
      <c r="C317" s="41"/>
      <c r="D317" s="223" t="s">
        <v>131</v>
      </c>
      <c r="E317" s="41"/>
      <c r="F317" s="224" t="s">
        <v>452</v>
      </c>
      <c r="G317" s="41"/>
      <c r="H317" s="41"/>
      <c r="I317" s="220"/>
      <c r="J317" s="41"/>
      <c r="K317" s="41"/>
      <c r="L317" s="45"/>
      <c r="M317" s="221"/>
      <c r="N317" s="222"/>
      <c r="O317" s="85"/>
      <c r="P317" s="85"/>
      <c r="Q317" s="85"/>
      <c r="R317" s="85"/>
      <c r="S317" s="85"/>
      <c r="T317" s="86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T317" s="18" t="s">
        <v>131</v>
      </c>
      <c r="AU317" s="18" t="s">
        <v>83</v>
      </c>
    </row>
    <row r="318" s="13" customFormat="1">
      <c r="A318" s="13"/>
      <c r="B318" s="225"/>
      <c r="C318" s="226"/>
      <c r="D318" s="218" t="s">
        <v>133</v>
      </c>
      <c r="E318" s="227" t="s">
        <v>28</v>
      </c>
      <c r="F318" s="228" t="s">
        <v>453</v>
      </c>
      <c r="G318" s="226"/>
      <c r="H318" s="229">
        <v>2.2200000000000002</v>
      </c>
      <c r="I318" s="230"/>
      <c r="J318" s="226"/>
      <c r="K318" s="226"/>
      <c r="L318" s="231"/>
      <c r="M318" s="232"/>
      <c r="N318" s="233"/>
      <c r="O318" s="233"/>
      <c r="P318" s="233"/>
      <c r="Q318" s="233"/>
      <c r="R318" s="233"/>
      <c r="S318" s="233"/>
      <c r="T318" s="234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5" t="s">
        <v>133</v>
      </c>
      <c r="AU318" s="235" t="s">
        <v>83</v>
      </c>
      <c r="AV318" s="13" t="s">
        <v>83</v>
      </c>
      <c r="AW318" s="13" t="s">
        <v>35</v>
      </c>
      <c r="AX318" s="13" t="s">
        <v>73</v>
      </c>
      <c r="AY318" s="235" t="s">
        <v>120</v>
      </c>
    </row>
    <row r="319" s="14" customFormat="1">
      <c r="A319" s="14"/>
      <c r="B319" s="236"/>
      <c r="C319" s="237"/>
      <c r="D319" s="218" t="s">
        <v>133</v>
      </c>
      <c r="E319" s="238" t="s">
        <v>28</v>
      </c>
      <c r="F319" s="239" t="s">
        <v>142</v>
      </c>
      <c r="G319" s="237"/>
      <c r="H319" s="240">
        <v>2.2200000000000002</v>
      </c>
      <c r="I319" s="241"/>
      <c r="J319" s="237"/>
      <c r="K319" s="237"/>
      <c r="L319" s="242"/>
      <c r="M319" s="243"/>
      <c r="N319" s="244"/>
      <c r="O319" s="244"/>
      <c r="P319" s="244"/>
      <c r="Q319" s="244"/>
      <c r="R319" s="244"/>
      <c r="S319" s="244"/>
      <c r="T319" s="245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46" t="s">
        <v>133</v>
      </c>
      <c r="AU319" s="246" t="s">
        <v>83</v>
      </c>
      <c r="AV319" s="14" t="s">
        <v>127</v>
      </c>
      <c r="AW319" s="14" t="s">
        <v>35</v>
      </c>
      <c r="AX319" s="14" t="s">
        <v>81</v>
      </c>
      <c r="AY319" s="246" t="s">
        <v>120</v>
      </c>
    </row>
    <row r="320" s="2" customFormat="1" ht="37.8" customHeight="1">
      <c r="A320" s="39"/>
      <c r="B320" s="40"/>
      <c r="C320" s="205" t="s">
        <v>454</v>
      </c>
      <c r="D320" s="205" t="s">
        <v>122</v>
      </c>
      <c r="E320" s="206" t="s">
        <v>455</v>
      </c>
      <c r="F320" s="207" t="s">
        <v>456</v>
      </c>
      <c r="G320" s="208" t="s">
        <v>125</v>
      </c>
      <c r="H320" s="209">
        <v>19.98</v>
      </c>
      <c r="I320" s="210"/>
      <c r="J320" s="211">
        <f>ROUND(I320*H320,2)</f>
        <v>0</v>
      </c>
      <c r="K320" s="207" t="s">
        <v>126</v>
      </c>
      <c r="L320" s="45"/>
      <c r="M320" s="212" t="s">
        <v>28</v>
      </c>
      <c r="N320" s="213" t="s">
        <v>44</v>
      </c>
      <c r="O320" s="85"/>
      <c r="P320" s="214">
        <f>O320*H320</f>
        <v>0</v>
      </c>
      <c r="Q320" s="214">
        <v>0</v>
      </c>
      <c r="R320" s="214">
        <f>Q320*H320</f>
        <v>0</v>
      </c>
      <c r="S320" s="214">
        <v>0</v>
      </c>
      <c r="T320" s="215">
        <f>S320*H320</f>
        <v>0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16" t="s">
        <v>443</v>
      </c>
      <c r="AT320" s="216" t="s">
        <v>122</v>
      </c>
      <c r="AU320" s="216" t="s">
        <v>83</v>
      </c>
      <c r="AY320" s="18" t="s">
        <v>120</v>
      </c>
      <c r="BE320" s="217">
        <f>IF(N320="základní",J320,0)</f>
        <v>0</v>
      </c>
      <c r="BF320" s="217">
        <f>IF(N320="snížená",J320,0)</f>
        <v>0</v>
      </c>
      <c r="BG320" s="217">
        <f>IF(N320="zákl. přenesená",J320,0)</f>
        <v>0</v>
      </c>
      <c r="BH320" s="217">
        <f>IF(N320="sníž. přenesená",J320,0)</f>
        <v>0</v>
      </c>
      <c r="BI320" s="217">
        <f>IF(N320="nulová",J320,0)</f>
        <v>0</v>
      </c>
      <c r="BJ320" s="18" t="s">
        <v>81</v>
      </c>
      <c r="BK320" s="217">
        <f>ROUND(I320*H320,2)</f>
        <v>0</v>
      </c>
      <c r="BL320" s="18" t="s">
        <v>443</v>
      </c>
      <c r="BM320" s="216" t="s">
        <v>457</v>
      </c>
    </row>
    <row r="321" s="2" customFormat="1">
      <c r="A321" s="39"/>
      <c r="B321" s="40"/>
      <c r="C321" s="41"/>
      <c r="D321" s="218" t="s">
        <v>129</v>
      </c>
      <c r="E321" s="41"/>
      <c r="F321" s="219" t="s">
        <v>458</v>
      </c>
      <c r="G321" s="41"/>
      <c r="H321" s="41"/>
      <c r="I321" s="220"/>
      <c r="J321" s="41"/>
      <c r="K321" s="41"/>
      <c r="L321" s="45"/>
      <c r="M321" s="221"/>
      <c r="N321" s="222"/>
      <c r="O321" s="85"/>
      <c r="P321" s="85"/>
      <c r="Q321" s="85"/>
      <c r="R321" s="85"/>
      <c r="S321" s="85"/>
      <c r="T321" s="86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T321" s="18" t="s">
        <v>129</v>
      </c>
      <c r="AU321" s="18" t="s">
        <v>83</v>
      </c>
    </row>
    <row r="322" s="2" customFormat="1">
      <c r="A322" s="39"/>
      <c r="B322" s="40"/>
      <c r="C322" s="41"/>
      <c r="D322" s="223" t="s">
        <v>131</v>
      </c>
      <c r="E322" s="41"/>
      <c r="F322" s="224" t="s">
        <v>459</v>
      </c>
      <c r="G322" s="41"/>
      <c r="H322" s="41"/>
      <c r="I322" s="220"/>
      <c r="J322" s="41"/>
      <c r="K322" s="41"/>
      <c r="L322" s="45"/>
      <c r="M322" s="221"/>
      <c r="N322" s="222"/>
      <c r="O322" s="85"/>
      <c r="P322" s="85"/>
      <c r="Q322" s="85"/>
      <c r="R322" s="85"/>
      <c r="S322" s="85"/>
      <c r="T322" s="86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T322" s="18" t="s">
        <v>131</v>
      </c>
      <c r="AU322" s="18" t="s">
        <v>83</v>
      </c>
    </row>
    <row r="323" s="13" customFormat="1">
      <c r="A323" s="13"/>
      <c r="B323" s="225"/>
      <c r="C323" s="226"/>
      <c r="D323" s="218" t="s">
        <v>133</v>
      </c>
      <c r="E323" s="227" t="s">
        <v>28</v>
      </c>
      <c r="F323" s="228" t="s">
        <v>460</v>
      </c>
      <c r="G323" s="226"/>
      <c r="H323" s="229">
        <v>19.98</v>
      </c>
      <c r="I323" s="230"/>
      <c r="J323" s="226"/>
      <c r="K323" s="226"/>
      <c r="L323" s="231"/>
      <c r="M323" s="232"/>
      <c r="N323" s="233"/>
      <c r="O323" s="233"/>
      <c r="P323" s="233"/>
      <c r="Q323" s="233"/>
      <c r="R323" s="233"/>
      <c r="S323" s="233"/>
      <c r="T323" s="234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35" t="s">
        <v>133</v>
      </c>
      <c r="AU323" s="235" t="s">
        <v>83</v>
      </c>
      <c r="AV323" s="13" t="s">
        <v>83</v>
      </c>
      <c r="AW323" s="13" t="s">
        <v>35</v>
      </c>
      <c r="AX323" s="13" t="s">
        <v>73</v>
      </c>
      <c r="AY323" s="235" t="s">
        <v>120</v>
      </c>
    </row>
    <row r="324" s="14" customFormat="1">
      <c r="A324" s="14"/>
      <c r="B324" s="236"/>
      <c r="C324" s="237"/>
      <c r="D324" s="218" t="s">
        <v>133</v>
      </c>
      <c r="E324" s="238" t="s">
        <v>28</v>
      </c>
      <c r="F324" s="239" t="s">
        <v>142</v>
      </c>
      <c r="G324" s="237"/>
      <c r="H324" s="240">
        <v>19.98</v>
      </c>
      <c r="I324" s="241"/>
      <c r="J324" s="237"/>
      <c r="K324" s="237"/>
      <c r="L324" s="242"/>
      <c r="M324" s="243"/>
      <c r="N324" s="244"/>
      <c r="O324" s="244"/>
      <c r="P324" s="244"/>
      <c r="Q324" s="244"/>
      <c r="R324" s="244"/>
      <c r="S324" s="244"/>
      <c r="T324" s="245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46" t="s">
        <v>133</v>
      </c>
      <c r="AU324" s="246" t="s">
        <v>83</v>
      </c>
      <c r="AV324" s="14" t="s">
        <v>127</v>
      </c>
      <c r="AW324" s="14" t="s">
        <v>35</v>
      </c>
      <c r="AX324" s="14" t="s">
        <v>81</v>
      </c>
      <c r="AY324" s="246" t="s">
        <v>120</v>
      </c>
    </row>
    <row r="325" s="2" customFormat="1" ht="24.15" customHeight="1">
      <c r="A325" s="39"/>
      <c r="B325" s="40"/>
      <c r="C325" s="205" t="s">
        <v>461</v>
      </c>
      <c r="D325" s="205" t="s">
        <v>122</v>
      </c>
      <c r="E325" s="206" t="s">
        <v>462</v>
      </c>
      <c r="F325" s="207" t="s">
        <v>463</v>
      </c>
      <c r="G325" s="208" t="s">
        <v>154</v>
      </c>
      <c r="H325" s="209">
        <v>3.996</v>
      </c>
      <c r="I325" s="210"/>
      <c r="J325" s="211">
        <f>ROUND(I325*H325,2)</f>
        <v>0</v>
      </c>
      <c r="K325" s="207" t="s">
        <v>126</v>
      </c>
      <c r="L325" s="45"/>
      <c r="M325" s="212" t="s">
        <v>28</v>
      </c>
      <c r="N325" s="213" t="s">
        <v>44</v>
      </c>
      <c r="O325" s="85"/>
      <c r="P325" s="214">
        <f>O325*H325</f>
        <v>0</v>
      </c>
      <c r="Q325" s="214">
        <v>0</v>
      </c>
      <c r="R325" s="214">
        <f>Q325*H325</f>
        <v>0</v>
      </c>
      <c r="S325" s="214">
        <v>0</v>
      </c>
      <c r="T325" s="215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16" t="s">
        <v>443</v>
      </c>
      <c r="AT325" s="216" t="s">
        <v>122</v>
      </c>
      <c r="AU325" s="216" t="s">
        <v>83</v>
      </c>
      <c r="AY325" s="18" t="s">
        <v>120</v>
      </c>
      <c r="BE325" s="217">
        <f>IF(N325="základní",J325,0)</f>
        <v>0</v>
      </c>
      <c r="BF325" s="217">
        <f>IF(N325="snížená",J325,0)</f>
        <v>0</v>
      </c>
      <c r="BG325" s="217">
        <f>IF(N325="zákl. přenesená",J325,0)</f>
        <v>0</v>
      </c>
      <c r="BH325" s="217">
        <f>IF(N325="sníž. přenesená",J325,0)</f>
        <v>0</v>
      </c>
      <c r="BI325" s="217">
        <f>IF(N325="nulová",J325,0)</f>
        <v>0</v>
      </c>
      <c r="BJ325" s="18" t="s">
        <v>81</v>
      </c>
      <c r="BK325" s="217">
        <f>ROUND(I325*H325,2)</f>
        <v>0</v>
      </c>
      <c r="BL325" s="18" t="s">
        <v>443</v>
      </c>
      <c r="BM325" s="216" t="s">
        <v>464</v>
      </c>
    </row>
    <row r="326" s="2" customFormat="1">
      <c r="A326" s="39"/>
      <c r="B326" s="40"/>
      <c r="C326" s="41"/>
      <c r="D326" s="218" t="s">
        <v>129</v>
      </c>
      <c r="E326" s="41"/>
      <c r="F326" s="219" t="s">
        <v>465</v>
      </c>
      <c r="G326" s="41"/>
      <c r="H326" s="41"/>
      <c r="I326" s="220"/>
      <c r="J326" s="41"/>
      <c r="K326" s="41"/>
      <c r="L326" s="45"/>
      <c r="M326" s="221"/>
      <c r="N326" s="222"/>
      <c r="O326" s="85"/>
      <c r="P326" s="85"/>
      <c r="Q326" s="85"/>
      <c r="R326" s="85"/>
      <c r="S326" s="85"/>
      <c r="T326" s="86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T326" s="18" t="s">
        <v>129</v>
      </c>
      <c r="AU326" s="18" t="s">
        <v>83</v>
      </c>
    </row>
    <row r="327" s="2" customFormat="1">
      <c r="A327" s="39"/>
      <c r="B327" s="40"/>
      <c r="C327" s="41"/>
      <c r="D327" s="223" t="s">
        <v>131</v>
      </c>
      <c r="E327" s="41"/>
      <c r="F327" s="224" t="s">
        <v>466</v>
      </c>
      <c r="G327" s="41"/>
      <c r="H327" s="41"/>
      <c r="I327" s="220"/>
      <c r="J327" s="41"/>
      <c r="K327" s="41"/>
      <c r="L327" s="45"/>
      <c r="M327" s="221"/>
      <c r="N327" s="222"/>
      <c r="O327" s="85"/>
      <c r="P327" s="85"/>
      <c r="Q327" s="85"/>
      <c r="R327" s="85"/>
      <c r="S327" s="85"/>
      <c r="T327" s="86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T327" s="18" t="s">
        <v>131</v>
      </c>
      <c r="AU327" s="18" t="s">
        <v>83</v>
      </c>
    </row>
    <row r="328" s="13" customFormat="1">
      <c r="A328" s="13"/>
      <c r="B328" s="225"/>
      <c r="C328" s="226"/>
      <c r="D328" s="218" t="s">
        <v>133</v>
      </c>
      <c r="E328" s="227" t="s">
        <v>28</v>
      </c>
      <c r="F328" s="228" t="s">
        <v>453</v>
      </c>
      <c r="G328" s="226"/>
      <c r="H328" s="229">
        <v>2.2200000000000002</v>
      </c>
      <c r="I328" s="230"/>
      <c r="J328" s="226"/>
      <c r="K328" s="226"/>
      <c r="L328" s="231"/>
      <c r="M328" s="232"/>
      <c r="N328" s="233"/>
      <c r="O328" s="233"/>
      <c r="P328" s="233"/>
      <c r="Q328" s="233"/>
      <c r="R328" s="233"/>
      <c r="S328" s="233"/>
      <c r="T328" s="234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35" t="s">
        <v>133</v>
      </c>
      <c r="AU328" s="235" t="s">
        <v>83</v>
      </c>
      <c r="AV328" s="13" t="s">
        <v>83</v>
      </c>
      <c r="AW328" s="13" t="s">
        <v>35</v>
      </c>
      <c r="AX328" s="13" t="s">
        <v>73</v>
      </c>
      <c r="AY328" s="235" t="s">
        <v>120</v>
      </c>
    </row>
    <row r="329" s="14" customFormat="1">
      <c r="A329" s="14"/>
      <c r="B329" s="236"/>
      <c r="C329" s="237"/>
      <c r="D329" s="218" t="s">
        <v>133</v>
      </c>
      <c r="E329" s="238" t="s">
        <v>28</v>
      </c>
      <c r="F329" s="239" t="s">
        <v>142</v>
      </c>
      <c r="G329" s="237"/>
      <c r="H329" s="240">
        <v>2.2200000000000002</v>
      </c>
      <c r="I329" s="241"/>
      <c r="J329" s="237"/>
      <c r="K329" s="237"/>
      <c r="L329" s="242"/>
      <c r="M329" s="243"/>
      <c r="N329" s="244"/>
      <c r="O329" s="244"/>
      <c r="P329" s="244"/>
      <c r="Q329" s="244"/>
      <c r="R329" s="244"/>
      <c r="S329" s="244"/>
      <c r="T329" s="245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46" t="s">
        <v>133</v>
      </c>
      <c r="AU329" s="246" t="s">
        <v>83</v>
      </c>
      <c r="AV329" s="14" t="s">
        <v>127</v>
      </c>
      <c r="AW329" s="14" t="s">
        <v>35</v>
      </c>
      <c r="AX329" s="14" t="s">
        <v>81</v>
      </c>
      <c r="AY329" s="246" t="s">
        <v>120</v>
      </c>
    </row>
    <row r="330" s="13" customFormat="1">
      <c r="A330" s="13"/>
      <c r="B330" s="225"/>
      <c r="C330" s="226"/>
      <c r="D330" s="218" t="s">
        <v>133</v>
      </c>
      <c r="E330" s="226"/>
      <c r="F330" s="228" t="s">
        <v>467</v>
      </c>
      <c r="G330" s="226"/>
      <c r="H330" s="229">
        <v>3.996</v>
      </c>
      <c r="I330" s="230"/>
      <c r="J330" s="226"/>
      <c r="K330" s="226"/>
      <c r="L330" s="231"/>
      <c r="M330" s="232"/>
      <c r="N330" s="233"/>
      <c r="O330" s="233"/>
      <c r="P330" s="233"/>
      <c r="Q330" s="233"/>
      <c r="R330" s="233"/>
      <c r="S330" s="233"/>
      <c r="T330" s="234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35" t="s">
        <v>133</v>
      </c>
      <c r="AU330" s="235" t="s">
        <v>83</v>
      </c>
      <c r="AV330" s="13" t="s">
        <v>83</v>
      </c>
      <c r="AW330" s="13" t="s">
        <v>4</v>
      </c>
      <c r="AX330" s="13" t="s">
        <v>81</v>
      </c>
      <c r="AY330" s="235" t="s">
        <v>120</v>
      </c>
    </row>
    <row r="331" s="2" customFormat="1" ht="24.15" customHeight="1">
      <c r="A331" s="39"/>
      <c r="B331" s="40"/>
      <c r="C331" s="205" t="s">
        <v>468</v>
      </c>
      <c r="D331" s="205" t="s">
        <v>122</v>
      </c>
      <c r="E331" s="206" t="s">
        <v>469</v>
      </c>
      <c r="F331" s="207" t="s">
        <v>470</v>
      </c>
      <c r="G331" s="208" t="s">
        <v>289</v>
      </c>
      <c r="H331" s="209">
        <v>20</v>
      </c>
      <c r="I331" s="210"/>
      <c r="J331" s="211">
        <f>ROUND(I331*H331,2)</f>
        <v>0</v>
      </c>
      <c r="K331" s="207" t="s">
        <v>126</v>
      </c>
      <c r="L331" s="45"/>
      <c r="M331" s="212" t="s">
        <v>28</v>
      </c>
      <c r="N331" s="213" t="s">
        <v>44</v>
      </c>
      <c r="O331" s="85"/>
      <c r="P331" s="214">
        <f>O331*H331</f>
        <v>0</v>
      </c>
      <c r="Q331" s="214">
        <v>0</v>
      </c>
      <c r="R331" s="214">
        <f>Q331*H331</f>
        <v>0</v>
      </c>
      <c r="S331" s="214">
        <v>0</v>
      </c>
      <c r="T331" s="215">
        <f>S331*H331</f>
        <v>0</v>
      </c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R331" s="216" t="s">
        <v>443</v>
      </c>
      <c r="AT331" s="216" t="s">
        <v>122</v>
      </c>
      <c r="AU331" s="216" t="s">
        <v>83</v>
      </c>
      <c r="AY331" s="18" t="s">
        <v>120</v>
      </c>
      <c r="BE331" s="217">
        <f>IF(N331="základní",J331,0)</f>
        <v>0</v>
      </c>
      <c r="BF331" s="217">
        <f>IF(N331="snížená",J331,0)</f>
        <v>0</v>
      </c>
      <c r="BG331" s="217">
        <f>IF(N331="zákl. přenesená",J331,0)</f>
        <v>0</v>
      </c>
      <c r="BH331" s="217">
        <f>IF(N331="sníž. přenesená",J331,0)</f>
        <v>0</v>
      </c>
      <c r="BI331" s="217">
        <f>IF(N331="nulová",J331,0)</f>
        <v>0</v>
      </c>
      <c r="BJ331" s="18" t="s">
        <v>81</v>
      </c>
      <c r="BK331" s="217">
        <f>ROUND(I331*H331,2)</f>
        <v>0</v>
      </c>
      <c r="BL331" s="18" t="s">
        <v>443</v>
      </c>
      <c r="BM331" s="216" t="s">
        <v>471</v>
      </c>
    </row>
    <row r="332" s="2" customFormat="1">
      <c r="A332" s="39"/>
      <c r="B332" s="40"/>
      <c r="C332" s="41"/>
      <c r="D332" s="218" t="s">
        <v>129</v>
      </c>
      <c r="E332" s="41"/>
      <c r="F332" s="219" t="s">
        <v>472</v>
      </c>
      <c r="G332" s="41"/>
      <c r="H332" s="41"/>
      <c r="I332" s="220"/>
      <c r="J332" s="41"/>
      <c r="K332" s="41"/>
      <c r="L332" s="45"/>
      <c r="M332" s="221"/>
      <c r="N332" s="222"/>
      <c r="O332" s="85"/>
      <c r="P332" s="85"/>
      <c r="Q332" s="85"/>
      <c r="R332" s="85"/>
      <c r="S332" s="85"/>
      <c r="T332" s="86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T332" s="18" t="s">
        <v>129</v>
      </c>
      <c r="AU332" s="18" t="s">
        <v>83</v>
      </c>
    </row>
    <row r="333" s="2" customFormat="1">
      <c r="A333" s="39"/>
      <c r="B333" s="40"/>
      <c r="C333" s="41"/>
      <c r="D333" s="223" t="s">
        <v>131</v>
      </c>
      <c r="E333" s="41"/>
      <c r="F333" s="224" t="s">
        <v>473</v>
      </c>
      <c r="G333" s="41"/>
      <c r="H333" s="41"/>
      <c r="I333" s="220"/>
      <c r="J333" s="41"/>
      <c r="K333" s="41"/>
      <c r="L333" s="45"/>
      <c r="M333" s="221"/>
      <c r="N333" s="222"/>
      <c r="O333" s="85"/>
      <c r="P333" s="85"/>
      <c r="Q333" s="85"/>
      <c r="R333" s="85"/>
      <c r="S333" s="85"/>
      <c r="T333" s="86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T333" s="18" t="s">
        <v>131</v>
      </c>
      <c r="AU333" s="18" t="s">
        <v>83</v>
      </c>
    </row>
    <row r="334" s="13" customFormat="1">
      <c r="A334" s="13"/>
      <c r="B334" s="225"/>
      <c r="C334" s="226"/>
      <c r="D334" s="218" t="s">
        <v>133</v>
      </c>
      <c r="E334" s="227" t="s">
        <v>28</v>
      </c>
      <c r="F334" s="228" t="s">
        <v>260</v>
      </c>
      <c r="G334" s="226"/>
      <c r="H334" s="229">
        <v>20</v>
      </c>
      <c r="I334" s="230"/>
      <c r="J334" s="226"/>
      <c r="K334" s="226"/>
      <c r="L334" s="231"/>
      <c r="M334" s="232"/>
      <c r="N334" s="233"/>
      <c r="O334" s="233"/>
      <c r="P334" s="233"/>
      <c r="Q334" s="233"/>
      <c r="R334" s="233"/>
      <c r="S334" s="233"/>
      <c r="T334" s="234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35" t="s">
        <v>133</v>
      </c>
      <c r="AU334" s="235" t="s">
        <v>83</v>
      </c>
      <c r="AV334" s="13" t="s">
        <v>83</v>
      </c>
      <c r="AW334" s="13" t="s">
        <v>35</v>
      </c>
      <c r="AX334" s="13" t="s">
        <v>81</v>
      </c>
      <c r="AY334" s="235" t="s">
        <v>120</v>
      </c>
    </row>
    <row r="335" s="2" customFormat="1" ht="24.15" customHeight="1">
      <c r="A335" s="39"/>
      <c r="B335" s="40"/>
      <c r="C335" s="205" t="s">
        <v>474</v>
      </c>
      <c r="D335" s="205" t="s">
        <v>122</v>
      </c>
      <c r="E335" s="206" t="s">
        <v>475</v>
      </c>
      <c r="F335" s="207" t="s">
        <v>476</v>
      </c>
      <c r="G335" s="208" t="s">
        <v>289</v>
      </c>
      <c r="H335" s="209">
        <v>20</v>
      </c>
      <c r="I335" s="210"/>
      <c r="J335" s="211">
        <f>ROUND(I335*H335,2)</f>
        <v>0</v>
      </c>
      <c r="K335" s="207" t="s">
        <v>126</v>
      </c>
      <c r="L335" s="45"/>
      <c r="M335" s="212" t="s">
        <v>28</v>
      </c>
      <c r="N335" s="213" t="s">
        <v>44</v>
      </c>
      <c r="O335" s="85"/>
      <c r="P335" s="214">
        <f>O335*H335</f>
        <v>0</v>
      </c>
      <c r="Q335" s="214">
        <v>0</v>
      </c>
      <c r="R335" s="214">
        <f>Q335*H335</f>
        <v>0</v>
      </c>
      <c r="S335" s="214">
        <v>0</v>
      </c>
      <c r="T335" s="215">
        <f>S335*H335</f>
        <v>0</v>
      </c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R335" s="216" t="s">
        <v>443</v>
      </c>
      <c r="AT335" s="216" t="s">
        <v>122</v>
      </c>
      <c r="AU335" s="216" t="s">
        <v>83</v>
      </c>
      <c r="AY335" s="18" t="s">
        <v>120</v>
      </c>
      <c r="BE335" s="217">
        <f>IF(N335="základní",J335,0)</f>
        <v>0</v>
      </c>
      <c r="BF335" s="217">
        <f>IF(N335="snížená",J335,0)</f>
        <v>0</v>
      </c>
      <c r="BG335" s="217">
        <f>IF(N335="zákl. přenesená",J335,0)</f>
        <v>0</v>
      </c>
      <c r="BH335" s="217">
        <f>IF(N335="sníž. přenesená",J335,0)</f>
        <v>0</v>
      </c>
      <c r="BI335" s="217">
        <f>IF(N335="nulová",J335,0)</f>
        <v>0</v>
      </c>
      <c r="BJ335" s="18" t="s">
        <v>81</v>
      </c>
      <c r="BK335" s="217">
        <f>ROUND(I335*H335,2)</f>
        <v>0</v>
      </c>
      <c r="BL335" s="18" t="s">
        <v>443</v>
      </c>
      <c r="BM335" s="216" t="s">
        <v>477</v>
      </c>
    </row>
    <row r="336" s="2" customFormat="1">
      <c r="A336" s="39"/>
      <c r="B336" s="40"/>
      <c r="C336" s="41"/>
      <c r="D336" s="218" t="s">
        <v>129</v>
      </c>
      <c r="E336" s="41"/>
      <c r="F336" s="219" t="s">
        <v>478</v>
      </c>
      <c r="G336" s="41"/>
      <c r="H336" s="41"/>
      <c r="I336" s="220"/>
      <c r="J336" s="41"/>
      <c r="K336" s="41"/>
      <c r="L336" s="45"/>
      <c r="M336" s="221"/>
      <c r="N336" s="222"/>
      <c r="O336" s="85"/>
      <c r="P336" s="85"/>
      <c r="Q336" s="85"/>
      <c r="R336" s="85"/>
      <c r="S336" s="85"/>
      <c r="T336" s="86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T336" s="18" t="s">
        <v>129</v>
      </c>
      <c r="AU336" s="18" t="s">
        <v>83</v>
      </c>
    </row>
    <row r="337" s="2" customFormat="1">
      <c r="A337" s="39"/>
      <c r="B337" s="40"/>
      <c r="C337" s="41"/>
      <c r="D337" s="223" t="s">
        <v>131</v>
      </c>
      <c r="E337" s="41"/>
      <c r="F337" s="224" t="s">
        <v>479</v>
      </c>
      <c r="G337" s="41"/>
      <c r="H337" s="41"/>
      <c r="I337" s="220"/>
      <c r="J337" s="41"/>
      <c r="K337" s="41"/>
      <c r="L337" s="45"/>
      <c r="M337" s="221"/>
      <c r="N337" s="222"/>
      <c r="O337" s="85"/>
      <c r="P337" s="85"/>
      <c r="Q337" s="85"/>
      <c r="R337" s="85"/>
      <c r="S337" s="85"/>
      <c r="T337" s="86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T337" s="18" t="s">
        <v>131</v>
      </c>
      <c r="AU337" s="18" t="s">
        <v>83</v>
      </c>
    </row>
    <row r="338" s="13" customFormat="1">
      <c r="A338" s="13"/>
      <c r="B338" s="225"/>
      <c r="C338" s="226"/>
      <c r="D338" s="218" t="s">
        <v>133</v>
      </c>
      <c r="E338" s="227" t="s">
        <v>28</v>
      </c>
      <c r="F338" s="228" t="s">
        <v>260</v>
      </c>
      <c r="G338" s="226"/>
      <c r="H338" s="229">
        <v>20</v>
      </c>
      <c r="I338" s="230"/>
      <c r="J338" s="226"/>
      <c r="K338" s="226"/>
      <c r="L338" s="231"/>
      <c r="M338" s="232"/>
      <c r="N338" s="233"/>
      <c r="O338" s="233"/>
      <c r="P338" s="233"/>
      <c r="Q338" s="233"/>
      <c r="R338" s="233"/>
      <c r="S338" s="233"/>
      <c r="T338" s="234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35" t="s">
        <v>133</v>
      </c>
      <c r="AU338" s="235" t="s">
        <v>83</v>
      </c>
      <c r="AV338" s="13" t="s">
        <v>83</v>
      </c>
      <c r="AW338" s="13" t="s">
        <v>35</v>
      </c>
      <c r="AX338" s="13" t="s">
        <v>73</v>
      </c>
      <c r="AY338" s="235" t="s">
        <v>120</v>
      </c>
    </row>
    <row r="339" s="14" customFormat="1">
      <c r="A339" s="14"/>
      <c r="B339" s="236"/>
      <c r="C339" s="237"/>
      <c r="D339" s="218" t="s">
        <v>133</v>
      </c>
      <c r="E339" s="238" t="s">
        <v>28</v>
      </c>
      <c r="F339" s="239" t="s">
        <v>142</v>
      </c>
      <c r="G339" s="237"/>
      <c r="H339" s="240">
        <v>20</v>
      </c>
      <c r="I339" s="241"/>
      <c r="J339" s="237"/>
      <c r="K339" s="237"/>
      <c r="L339" s="242"/>
      <c r="M339" s="243"/>
      <c r="N339" s="244"/>
      <c r="O339" s="244"/>
      <c r="P339" s="244"/>
      <c r="Q339" s="244"/>
      <c r="R339" s="244"/>
      <c r="S339" s="244"/>
      <c r="T339" s="245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46" t="s">
        <v>133</v>
      </c>
      <c r="AU339" s="246" t="s">
        <v>83</v>
      </c>
      <c r="AV339" s="14" t="s">
        <v>127</v>
      </c>
      <c r="AW339" s="14" t="s">
        <v>35</v>
      </c>
      <c r="AX339" s="14" t="s">
        <v>81</v>
      </c>
      <c r="AY339" s="246" t="s">
        <v>120</v>
      </c>
    </row>
    <row r="340" s="2" customFormat="1" ht="21.75" customHeight="1">
      <c r="A340" s="39"/>
      <c r="B340" s="40"/>
      <c r="C340" s="205" t="s">
        <v>480</v>
      </c>
      <c r="D340" s="205" t="s">
        <v>122</v>
      </c>
      <c r="E340" s="206" t="s">
        <v>481</v>
      </c>
      <c r="F340" s="207" t="s">
        <v>482</v>
      </c>
      <c r="G340" s="208" t="s">
        <v>289</v>
      </c>
      <c r="H340" s="209">
        <v>20</v>
      </c>
      <c r="I340" s="210"/>
      <c r="J340" s="211">
        <f>ROUND(I340*H340,2)</f>
        <v>0</v>
      </c>
      <c r="K340" s="207" t="s">
        <v>126</v>
      </c>
      <c r="L340" s="45"/>
      <c r="M340" s="212" t="s">
        <v>28</v>
      </c>
      <c r="N340" s="213" t="s">
        <v>44</v>
      </c>
      <c r="O340" s="85"/>
      <c r="P340" s="214">
        <f>O340*H340</f>
        <v>0</v>
      </c>
      <c r="Q340" s="214">
        <v>9.0000000000000006E-05</v>
      </c>
      <c r="R340" s="214">
        <f>Q340*H340</f>
        <v>0.0018000000000000002</v>
      </c>
      <c r="S340" s="214">
        <v>0</v>
      </c>
      <c r="T340" s="215">
        <f>S340*H340</f>
        <v>0</v>
      </c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R340" s="216" t="s">
        <v>443</v>
      </c>
      <c r="AT340" s="216" t="s">
        <v>122</v>
      </c>
      <c r="AU340" s="216" t="s">
        <v>83</v>
      </c>
      <c r="AY340" s="18" t="s">
        <v>120</v>
      </c>
      <c r="BE340" s="217">
        <f>IF(N340="základní",J340,0)</f>
        <v>0</v>
      </c>
      <c r="BF340" s="217">
        <f>IF(N340="snížená",J340,0)</f>
        <v>0</v>
      </c>
      <c r="BG340" s="217">
        <f>IF(N340="zákl. přenesená",J340,0)</f>
        <v>0</v>
      </c>
      <c r="BH340" s="217">
        <f>IF(N340="sníž. přenesená",J340,0)</f>
        <v>0</v>
      </c>
      <c r="BI340" s="217">
        <f>IF(N340="nulová",J340,0)</f>
        <v>0</v>
      </c>
      <c r="BJ340" s="18" t="s">
        <v>81</v>
      </c>
      <c r="BK340" s="217">
        <f>ROUND(I340*H340,2)</f>
        <v>0</v>
      </c>
      <c r="BL340" s="18" t="s">
        <v>443</v>
      </c>
      <c r="BM340" s="216" t="s">
        <v>483</v>
      </c>
    </row>
    <row r="341" s="2" customFormat="1">
      <c r="A341" s="39"/>
      <c r="B341" s="40"/>
      <c r="C341" s="41"/>
      <c r="D341" s="218" t="s">
        <v>129</v>
      </c>
      <c r="E341" s="41"/>
      <c r="F341" s="219" t="s">
        <v>484</v>
      </c>
      <c r="G341" s="41"/>
      <c r="H341" s="41"/>
      <c r="I341" s="220"/>
      <c r="J341" s="41"/>
      <c r="K341" s="41"/>
      <c r="L341" s="45"/>
      <c r="M341" s="221"/>
      <c r="N341" s="222"/>
      <c r="O341" s="85"/>
      <c r="P341" s="85"/>
      <c r="Q341" s="85"/>
      <c r="R341" s="85"/>
      <c r="S341" s="85"/>
      <c r="T341" s="86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T341" s="18" t="s">
        <v>129</v>
      </c>
      <c r="AU341" s="18" t="s">
        <v>83</v>
      </c>
    </row>
    <row r="342" s="2" customFormat="1">
      <c r="A342" s="39"/>
      <c r="B342" s="40"/>
      <c r="C342" s="41"/>
      <c r="D342" s="223" t="s">
        <v>131</v>
      </c>
      <c r="E342" s="41"/>
      <c r="F342" s="224" t="s">
        <v>485</v>
      </c>
      <c r="G342" s="41"/>
      <c r="H342" s="41"/>
      <c r="I342" s="220"/>
      <c r="J342" s="41"/>
      <c r="K342" s="41"/>
      <c r="L342" s="45"/>
      <c r="M342" s="221"/>
      <c r="N342" s="222"/>
      <c r="O342" s="85"/>
      <c r="P342" s="85"/>
      <c r="Q342" s="85"/>
      <c r="R342" s="85"/>
      <c r="S342" s="85"/>
      <c r="T342" s="86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T342" s="18" t="s">
        <v>131</v>
      </c>
      <c r="AU342" s="18" t="s">
        <v>83</v>
      </c>
    </row>
    <row r="343" s="13" customFormat="1">
      <c r="A343" s="13"/>
      <c r="B343" s="225"/>
      <c r="C343" s="226"/>
      <c r="D343" s="218" t="s">
        <v>133</v>
      </c>
      <c r="E343" s="227" t="s">
        <v>28</v>
      </c>
      <c r="F343" s="228" t="s">
        <v>260</v>
      </c>
      <c r="G343" s="226"/>
      <c r="H343" s="229">
        <v>20</v>
      </c>
      <c r="I343" s="230"/>
      <c r="J343" s="226"/>
      <c r="K343" s="226"/>
      <c r="L343" s="231"/>
      <c r="M343" s="232"/>
      <c r="N343" s="233"/>
      <c r="O343" s="233"/>
      <c r="P343" s="233"/>
      <c r="Q343" s="233"/>
      <c r="R343" s="233"/>
      <c r="S343" s="233"/>
      <c r="T343" s="234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35" t="s">
        <v>133</v>
      </c>
      <c r="AU343" s="235" t="s">
        <v>83</v>
      </c>
      <c r="AV343" s="13" t="s">
        <v>83</v>
      </c>
      <c r="AW343" s="13" t="s">
        <v>35</v>
      </c>
      <c r="AX343" s="13" t="s">
        <v>73</v>
      </c>
      <c r="AY343" s="235" t="s">
        <v>120</v>
      </c>
    </row>
    <row r="344" s="14" customFormat="1">
      <c r="A344" s="14"/>
      <c r="B344" s="236"/>
      <c r="C344" s="237"/>
      <c r="D344" s="218" t="s">
        <v>133</v>
      </c>
      <c r="E344" s="238" t="s">
        <v>28</v>
      </c>
      <c r="F344" s="239" t="s">
        <v>142</v>
      </c>
      <c r="G344" s="237"/>
      <c r="H344" s="240">
        <v>20</v>
      </c>
      <c r="I344" s="241"/>
      <c r="J344" s="237"/>
      <c r="K344" s="237"/>
      <c r="L344" s="242"/>
      <c r="M344" s="243"/>
      <c r="N344" s="244"/>
      <c r="O344" s="244"/>
      <c r="P344" s="244"/>
      <c r="Q344" s="244"/>
      <c r="R344" s="244"/>
      <c r="S344" s="244"/>
      <c r="T344" s="245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46" t="s">
        <v>133</v>
      </c>
      <c r="AU344" s="246" t="s">
        <v>83</v>
      </c>
      <c r="AV344" s="14" t="s">
        <v>127</v>
      </c>
      <c r="AW344" s="14" t="s">
        <v>35</v>
      </c>
      <c r="AX344" s="14" t="s">
        <v>81</v>
      </c>
      <c r="AY344" s="246" t="s">
        <v>120</v>
      </c>
    </row>
    <row r="345" s="2" customFormat="1" ht="24.15" customHeight="1">
      <c r="A345" s="39"/>
      <c r="B345" s="40"/>
      <c r="C345" s="205" t="s">
        <v>486</v>
      </c>
      <c r="D345" s="205" t="s">
        <v>122</v>
      </c>
      <c r="E345" s="206" t="s">
        <v>487</v>
      </c>
      <c r="F345" s="207" t="s">
        <v>488</v>
      </c>
      <c r="G345" s="208" t="s">
        <v>289</v>
      </c>
      <c r="H345" s="209">
        <v>20</v>
      </c>
      <c r="I345" s="210"/>
      <c r="J345" s="211">
        <f>ROUND(I345*H345,2)</f>
        <v>0</v>
      </c>
      <c r="K345" s="207" t="s">
        <v>126</v>
      </c>
      <c r="L345" s="45"/>
      <c r="M345" s="212" t="s">
        <v>28</v>
      </c>
      <c r="N345" s="213" t="s">
        <v>44</v>
      </c>
      <c r="O345" s="85"/>
      <c r="P345" s="214">
        <f>O345*H345</f>
        <v>0</v>
      </c>
      <c r="Q345" s="214">
        <v>0</v>
      </c>
      <c r="R345" s="214">
        <f>Q345*H345</f>
        <v>0</v>
      </c>
      <c r="S345" s="214">
        <v>0</v>
      </c>
      <c r="T345" s="215">
        <f>S345*H345</f>
        <v>0</v>
      </c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R345" s="216" t="s">
        <v>443</v>
      </c>
      <c r="AT345" s="216" t="s">
        <v>122</v>
      </c>
      <c r="AU345" s="216" t="s">
        <v>83</v>
      </c>
      <c r="AY345" s="18" t="s">
        <v>120</v>
      </c>
      <c r="BE345" s="217">
        <f>IF(N345="základní",J345,0)</f>
        <v>0</v>
      </c>
      <c r="BF345" s="217">
        <f>IF(N345="snížená",J345,0)</f>
        <v>0</v>
      </c>
      <c r="BG345" s="217">
        <f>IF(N345="zákl. přenesená",J345,0)</f>
        <v>0</v>
      </c>
      <c r="BH345" s="217">
        <f>IF(N345="sníž. přenesená",J345,0)</f>
        <v>0</v>
      </c>
      <c r="BI345" s="217">
        <f>IF(N345="nulová",J345,0)</f>
        <v>0</v>
      </c>
      <c r="BJ345" s="18" t="s">
        <v>81</v>
      </c>
      <c r="BK345" s="217">
        <f>ROUND(I345*H345,2)</f>
        <v>0</v>
      </c>
      <c r="BL345" s="18" t="s">
        <v>443</v>
      </c>
      <c r="BM345" s="216" t="s">
        <v>489</v>
      </c>
    </row>
    <row r="346" s="2" customFormat="1">
      <c r="A346" s="39"/>
      <c r="B346" s="40"/>
      <c r="C346" s="41"/>
      <c r="D346" s="218" t="s">
        <v>129</v>
      </c>
      <c r="E346" s="41"/>
      <c r="F346" s="219" t="s">
        <v>490</v>
      </c>
      <c r="G346" s="41"/>
      <c r="H346" s="41"/>
      <c r="I346" s="220"/>
      <c r="J346" s="41"/>
      <c r="K346" s="41"/>
      <c r="L346" s="45"/>
      <c r="M346" s="221"/>
      <c r="N346" s="222"/>
      <c r="O346" s="85"/>
      <c r="P346" s="85"/>
      <c r="Q346" s="85"/>
      <c r="R346" s="85"/>
      <c r="S346" s="85"/>
      <c r="T346" s="86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T346" s="18" t="s">
        <v>129</v>
      </c>
      <c r="AU346" s="18" t="s">
        <v>83</v>
      </c>
    </row>
    <row r="347" s="2" customFormat="1">
      <c r="A347" s="39"/>
      <c r="B347" s="40"/>
      <c r="C347" s="41"/>
      <c r="D347" s="223" t="s">
        <v>131</v>
      </c>
      <c r="E347" s="41"/>
      <c r="F347" s="224" t="s">
        <v>491</v>
      </c>
      <c r="G347" s="41"/>
      <c r="H347" s="41"/>
      <c r="I347" s="220"/>
      <c r="J347" s="41"/>
      <c r="K347" s="41"/>
      <c r="L347" s="45"/>
      <c r="M347" s="221"/>
      <c r="N347" s="222"/>
      <c r="O347" s="85"/>
      <c r="P347" s="85"/>
      <c r="Q347" s="85"/>
      <c r="R347" s="85"/>
      <c r="S347" s="85"/>
      <c r="T347" s="86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T347" s="18" t="s">
        <v>131</v>
      </c>
      <c r="AU347" s="18" t="s">
        <v>83</v>
      </c>
    </row>
    <row r="348" s="13" customFormat="1">
      <c r="A348" s="13"/>
      <c r="B348" s="225"/>
      <c r="C348" s="226"/>
      <c r="D348" s="218" t="s">
        <v>133</v>
      </c>
      <c r="E348" s="227" t="s">
        <v>28</v>
      </c>
      <c r="F348" s="228" t="s">
        <v>260</v>
      </c>
      <c r="G348" s="226"/>
      <c r="H348" s="229">
        <v>20</v>
      </c>
      <c r="I348" s="230"/>
      <c r="J348" s="226"/>
      <c r="K348" s="226"/>
      <c r="L348" s="231"/>
      <c r="M348" s="232"/>
      <c r="N348" s="233"/>
      <c r="O348" s="233"/>
      <c r="P348" s="233"/>
      <c r="Q348" s="233"/>
      <c r="R348" s="233"/>
      <c r="S348" s="233"/>
      <c r="T348" s="234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35" t="s">
        <v>133</v>
      </c>
      <c r="AU348" s="235" t="s">
        <v>83</v>
      </c>
      <c r="AV348" s="13" t="s">
        <v>83</v>
      </c>
      <c r="AW348" s="13" t="s">
        <v>35</v>
      </c>
      <c r="AX348" s="13" t="s">
        <v>73</v>
      </c>
      <c r="AY348" s="235" t="s">
        <v>120</v>
      </c>
    </row>
    <row r="349" s="14" customFormat="1">
      <c r="A349" s="14"/>
      <c r="B349" s="236"/>
      <c r="C349" s="237"/>
      <c r="D349" s="218" t="s">
        <v>133</v>
      </c>
      <c r="E349" s="238" t="s">
        <v>28</v>
      </c>
      <c r="F349" s="239" t="s">
        <v>142</v>
      </c>
      <c r="G349" s="237"/>
      <c r="H349" s="240">
        <v>20</v>
      </c>
      <c r="I349" s="241"/>
      <c r="J349" s="237"/>
      <c r="K349" s="237"/>
      <c r="L349" s="242"/>
      <c r="M349" s="243"/>
      <c r="N349" s="244"/>
      <c r="O349" s="244"/>
      <c r="P349" s="244"/>
      <c r="Q349" s="244"/>
      <c r="R349" s="244"/>
      <c r="S349" s="244"/>
      <c r="T349" s="245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46" t="s">
        <v>133</v>
      </c>
      <c r="AU349" s="246" t="s">
        <v>83</v>
      </c>
      <c r="AV349" s="14" t="s">
        <v>127</v>
      </c>
      <c r="AW349" s="14" t="s">
        <v>35</v>
      </c>
      <c r="AX349" s="14" t="s">
        <v>81</v>
      </c>
      <c r="AY349" s="246" t="s">
        <v>120</v>
      </c>
    </row>
    <row r="350" s="2" customFormat="1" ht="24.15" customHeight="1">
      <c r="A350" s="39"/>
      <c r="B350" s="40"/>
      <c r="C350" s="248" t="s">
        <v>492</v>
      </c>
      <c r="D350" s="248" t="s">
        <v>175</v>
      </c>
      <c r="E350" s="249" t="s">
        <v>493</v>
      </c>
      <c r="F350" s="250" t="s">
        <v>494</v>
      </c>
      <c r="G350" s="251" t="s">
        <v>289</v>
      </c>
      <c r="H350" s="252">
        <v>21</v>
      </c>
      <c r="I350" s="253"/>
      <c r="J350" s="254">
        <f>ROUND(I350*H350,2)</f>
        <v>0</v>
      </c>
      <c r="K350" s="250" t="s">
        <v>126</v>
      </c>
      <c r="L350" s="255"/>
      <c r="M350" s="256" t="s">
        <v>28</v>
      </c>
      <c r="N350" s="257" t="s">
        <v>44</v>
      </c>
      <c r="O350" s="85"/>
      <c r="P350" s="214">
        <f>O350*H350</f>
        <v>0</v>
      </c>
      <c r="Q350" s="214">
        <v>0.00077999999999999999</v>
      </c>
      <c r="R350" s="214">
        <f>Q350*H350</f>
        <v>0.016379999999999999</v>
      </c>
      <c r="S350" s="214">
        <v>0</v>
      </c>
      <c r="T350" s="215">
        <f>S350*H350</f>
        <v>0</v>
      </c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R350" s="216" t="s">
        <v>351</v>
      </c>
      <c r="AT350" s="216" t="s">
        <v>175</v>
      </c>
      <c r="AU350" s="216" t="s">
        <v>83</v>
      </c>
      <c r="AY350" s="18" t="s">
        <v>120</v>
      </c>
      <c r="BE350" s="217">
        <f>IF(N350="základní",J350,0)</f>
        <v>0</v>
      </c>
      <c r="BF350" s="217">
        <f>IF(N350="snížená",J350,0)</f>
        <v>0</v>
      </c>
      <c r="BG350" s="217">
        <f>IF(N350="zákl. přenesená",J350,0)</f>
        <v>0</v>
      </c>
      <c r="BH350" s="217">
        <f>IF(N350="sníž. přenesená",J350,0)</f>
        <v>0</v>
      </c>
      <c r="BI350" s="217">
        <f>IF(N350="nulová",J350,0)</f>
        <v>0</v>
      </c>
      <c r="BJ350" s="18" t="s">
        <v>81</v>
      </c>
      <c r="BK350" s="217">
        <f>ROUND(I350*H350,2)</f>
        <v>0</v>
      </c>
      <c r="BL350" s="18" t="s">
        <v>351</v>
      </c>
      <c r="BM350" s="216" t="s">
        <v>495</v>
      </c>
    </row>
    <row r="351" s="2" customFormat="1">
      <c r="A351" s="39"/>
      <c r="B351" s="40"/>
      <c r="C351" s="41"/>
      <c r="D351" s="218" t="s">
        <v>129</v>
      </c>
      <c r="E351" s="41"/>
      <c r="F351" s="219" t="s">
        <v>494</v>
      </c>
      <c r="G351" s="41"/>
      <c r="H351" s="41"/>
      <c r="I351" s="220"/>
      <c r="J351" s="41"/>
      <c r="K351" s="41"/>
      <c r="L351" s="45"/>
      <c r="M351" s="221"/>
      <c r="N351" s="222"/>
      <c r="O351" s="85"/>
      <c r="P351" s="85"/>
      <c r="Q351" s="85"/>
      <c r="R351" s="85"/>
      <c r="S351" s="85"/>
      <c r="T351" s="86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T351" s="18" t="s">
        <v>129</v>
      </c>
      <c r="AU351" s="18" t="s">
        <v>83</v>
      </c>
    </row>
    <row r="352" s="13" customFormat="1">
      <c r="A352" s="13"/>
      <c r="B352" s="225"/>
      <c r="C352" s="226"/>
      <c r="D352" s="218" t="s">
        <v>133</v>
      </c>
      <c r="E352" s="227" t="s">
        <v>28</v>
      </c>
      <c r="F352" s="228" t="s">
        <v>260</v>
      </c>
      <c r="G352" s="226"/>
      <c r="H352" s="229">
        <v>20</v>
      </c>
      <c r="I352" s="230"/>
      <c r="J352" s="226"/>
      <c r="K352" s="226"/>
      <c r="L352" s="231"/>
      <c r="M352" s="232"/>
      <c r="N352" s="233"/>
      <c r="O352" s="233"/>
      <c r="P352" s="233"/>
      <c r="Q352" s="233"/>
      <c r="R352" s="233"/>
      <c r="S352" s="233"/>
      <c r="T352" s="234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35" t="s">
        <v>133</v>
      </c>
      <c r="AU352" s="235" t="s">
        <v>83</v>
      </c>
      <c r="AV352" s="13" t="s">
        <v>83</v>
      </c>
      <c r="AW352" s="13" t="s">
        <v>35</v>
      </c>
      <c r="AX352" s="13" t="s">
        <v>73</v>
      </c>
      <c r="AY352" s="235" t="s">
        <v>120</v>
      </c>
    </row>
    <row r="353" s="14" customFormat="1">
      <c r="A353" s="14"/>
      <c r="B353" s="236"/>
      <c r="C353" s="237"/>
      <c r="D353" s="218" t="s">
        <v>133</v>
      </c>
      <c r="E353" s="238" t="s">
        <v>28</v>
      </c>
      <c r="F353" s="239" t="s">
        <v>142</v>
      </c>
      <c r="G353" s="237"/>
      <c r="H353" s="240">
        <v>20</v>
      </c>
      <c r="I353" s="241"/>
      <c r="J353" s="237"/>
      <c r="K353" s="237"/>
      <c r="L353" s="242"/>
      <c r="M353" s="243"/>
      <c r="N353" s="244"/>
      <c r="O353" s="244"/>
      <c r="P353" s="244"/>
      <c r="Q353" s="244"/>
      <c r="R353" s="244"/>
      <c r="S353" s="244"/>
      <c r="T353" s="245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46" t="s">
        <v>133</v>
      </c>
      <c r="AU353" s="246" t="s">
        <v>83</v>
      </c>
      <c r="AV353" s="14" t="s">
        <v>127</v>
      </c>
      <c r="AW353" s="14" t="s">
        <v>35</v>
      </c>
      <c r="AX353" s="14" t="s">
        <v>81</v>
      </c>
      <c r="AY353" s="246" t="s">
        <v>120</v>
      </c>
    </row>
    <row r="354" s="13" customFormat="1">
      <c r="A354" s="13"/>
      <c r="B354" s="225"/>
      <c r="C354" s="226"/>
      <c r="D354" s="218" t="s">
        <v>133</v>
      </c>
      <c r="E354" s="226"/>
      <c r="F354" s="228" t="s">
        <v>496</v>
      </c>
      <c r="G354" s="226"/>
      <c r="H354" s="229">
        <v>21</v>
      </c>
      <c r="I354" s="230"/>
      <c r="J354" s="226"/>
      <c r="K354" s="226"/>
      <c r="L354" s="231"/>
      <c r="M354" s="232"/>
      <c r="N354" s="233"/>
      <c r="O354" s="233"/>
      <c r="P354" s="233"/>
      <c r="Q354" s="233"/>
      <c r="R354" s="233"/>
      <c r="S354" s="233"/>
      <c r="T354" s="234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35" t="s">
        <v>133</v>
      </c>
      <c r="AU354" s="235" t="s">
        <v>83</v>
      </c>
      <c r="AV354" s="13" t="s">
        <v>83</v>
      </c>
      <c r="AW354" s="13" t="s">
        <v>4</v>
      </c>
      <c r="AX354" s="13" t="s">
        <v>81</v>
      </c>
      <c r="AY354" s="235" t="s">
        <v>120</v>
      </c>
    </row>
    <row r="355" s="2" customFormat="1" ht="24.15" customHeight="1">
      <c r="A355" s="39"/>
      <c r="B355" s="40"/>
      <c r="C355" s="205" t="s">
        <v>497</v>
      </c>
      <c r="D355" s="205" t="s">
        <v>122</v>
      </c>
      <c r="E355" s="206" t="s">
        <v>498</v>
      </c>
      <c r="F355" s="207" t="s">
        <v>499</v>
      </c>
      <c r="G355" s="208" t="s">
        <v>154</v>
      </c>
      <c r="H355" s="209">
        <v>0.017999999999999999</v>
      </c>
      <c r="I355" s="210"/>
      <c r="J355" s="211">
        <f>ROUND(I355*H355,2)</f>
        <v>0</v>
      </c>
      <c r="K355" s="207" t="s">
        <v>126</v>
      </c>
      <c r="L355" s="45"/>
      <c r="M355" s="212" t="s">
        <v>28</v>
      </c>
      <c r="N355" s="213" t="s">
        <v>44</v>
      </c>
      <c r="O355" s="85"/>
      <c r="P355" s="214">
        <f>O355*H355</f>
        <v>0</v>
      </c>
      <c r="Q355" s="214">
        <v>0</v>
      </c>
      <c r="R355" s="214">
        <f>Q355*H355</f>
        <v>0</v>
      </c>
      <c r="S355" s="214">
        <v>0</v>
      </c>
      <c r="T355" s="215">
        <f>S355*H355</f>
        <v>0</v>
      </c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R355" s="216" t="s">
        <v>443</v>
      </c>
      <c r="AT355" s="216" t="s">
        <v>122</v>
      </c>
      <c r="AU355" s="216" t="s">
        <v>83</v>
      </c>
      <c r="AY355" s="18" t="s">
        <v>120</v>
      </c>
      <c r="BE355" s="217">
        <f>IF(N355="základní",J355,0)</f>
        <v>0</v>
      </c>
      <c r="BF355" s="217">
        <f>IF(N355="snížená",J355,0)</f>
        <v>0</v>
      </c>
      <c r="BG355" s="217">
        <f>IF(N355="zákl. přenesená",J355,0)</f>
        <v>0</v>
      </c>
      <c r="BH355" s="217">
        <f>IF(N355="sníž. přenesená",J355,0)</f>
        <v>0</v>
      </c>
      <c r="BI355" s="217">
        <f>IF(N355="nulová",J355,0)</f>
        <v>0</v>
      </c>
      <c r="BJ355" s="18" t="s">
        <v>81</v>
      </c>
      <c r="BK355" s="217">
        <f>ROUND(I355*H355,2)</f>
        <v>0</v>
      </c>
      <c r="BL355" s="18" t="s">
        <v>443</v>
      </c>
      <c r="BM355" s="216" t="s">
        <v>500</v>
      </c>
    </row>
    <row r="356" s="2" customFormat="1">
      <c r="A356" s="39"/>
      <c r="B356" s="40"/>
      <c r="C356" s="41"/>
      <c r="D356" s="218" t="s">
        <v>129</v>
      </c>
      <c r="E356" s="41"/>
      <c r="F356" s="219" t="s">
        <v>501</v>
      </c>
      <c r="G356" s="41"/>
      <c r="H356" s="41"/>
      <c r="I356" s="220"/>
      <c r="J356" s="41"/>
      <c r="K356" s="41"/>
      <c r="L356" s="45"/>
      <c r="M356" s="221"/>
      <c r="N356" s="222"/>
      <c r="O356" s="85"/>
      <c r="P356" s="85"/>
      <c r="Q356" s="85"/>
      <c r="R356" s="85"/>
      <c r="S356" s="85"/>
      <c r="T356" s="86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T356" s="18" t="s">
        <v>129</v>
      </c>
      <c r="AU356" s="18" t="s">
        <v>83</v>
      </c>
    </row>
    <row r="357" s="2" customFormat="1">
      <c r="A357" s="39"/>
      <c r="B357" s="40"/>
      <c r="C357" s="41"/>
      <c r="D357" s="223" t="s">
        <v>131</v>
      </c>
      <c r="E357" s="41"/>
      <c r="F357" s="224" t="s">
        <v>502</v>
      </c>
      <c r="G357" s="41"/>
      <c r="H357" s="41"/>
      <c r="I357" s="220"/>
      <c r="J357" s="41"/>
      <c r="K357" s="41"/>
      <c r="L357" s="45"/>
      <c r="M357" s="258"/>
      <c r="N357" s="259"/>
      <c r="O357" s="260"/>
      <c r="P357" s="260"/>
      <c r="Q357" s="260"/>
      <c r="R357" s="260"/>
      <c r="S357" s="260"/>
      <c r="T357" s="261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T357" s="18" t="s">
        <v>131</v>
      </c>
      <c r="AU357" s="18" t="s">
        <v>83</v>
      </c>
    </row>
    <row r="358" s="2" customFormat="1" ht="6.96" customHeight="1">
      <c r="A358" s="39"/>
      <c r="B358" s="60"/>
      <c r="C358" s="61"/>
      <c r="D358" s="61"/>
      <c r="E358" s="61"/>
      <c r="F358" s="61"/>
      <c r="G358" s="61"/>
      <c r="H358" s="61"/>
      <c r="I358" s="61"/>
      <c r="J358" s="61"/>
      <c r="K358" s="61"/>
      <c r="L358" s="45"/>
      <c r="M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</row>
  </sheetData>
  <sheetProtection sheet="1" autoFilter="0" formatColumns="0" formatRows="0" objects="1" scenarios="1" spinCount="100000" saltValue="2A73QZmt3komrn5qcWcpkDBpJb+6FG7U6E2zWTJ3Mip+zmPODFmrsJRk/2tKwNCyJ9HJH+eZ2oCvZ0qK2hZ+Mw==" hashValue="nF2oY9vMuSh/j1UVMcfSkPdLuhCM5AAb5/4iPV8KNLhpHbFieg4lwF1F3rwcKx7oxtDIcOlDd3n9RQ2Jankbhw==" algorithmName="SHA-512" password="CC35"/>
  <autoFilter ref="C88:K357"/>
  <mergeCells count="9">
    <mergeCell ref="E7:H7"/>
    <mergeCell ref="E9:H9"/>
    <mergeCell ref="E18:H18"/>
    <mergeCell ref="E27:H27"/>
    <mergeCell ref="E48:H48"/>
    <mergeCell ref="E50:H50"/>
    <mergeCell ref="E79:H79"/>
    <mergeCell ref="E81:H81"/>
    <mergeCell ref="L2:V2"/>
  </mergeCells>
  <hyperlinks>
    <hyperlink ref="F94" r:id="rId1" display="https://podminky.urs.cz/item/CS_URS_2025_02/122151101"/>
    <hyperlink ref="F98" r:id="rId2" display="https://podminky.urs.cz/item/CS_URS_2025_02/122251101"/>
    <hyperlink ref="F104" r:id="rId3" display="https://podminky.urs.cz/item/CS_URS_2025_02/162751117"/>
    <hyperlink ref="F109" r:id="rId4" display="https://podminky.urs.cz/item/CS_URS_2025_02/171201231"/>
    <hyperlink ref="F115" r:id="rId5" display="https://podminky.urs.cz/item/CS_URS_2025_02/181111111"/>
    <hyperlink ref="F120" r:id="rId6" display="https://podminky.urs.cz/item/CS_URS_2025_02/181351003"/>
    <hyperlink ref="F129" r:id="rId7" display="https://podminky.urs.cz/item/CS_URS_2025_02/181411131"/>
    <hyperlink ref="F137" r:id="rId8" display="https://podminky.urs.cz/item/CS_URS_2025_02/181951112"/>
    <hyperlink ref="F142" r:id="rId9" display="https://podminky.urs.cz/item/CS_URS_2025_02/183402121"/>
    <hyperlink ref="F147" r:id="rId10" display="https://podminky.urs.cz/item/CS_URS_2025_02/184813511"/>
    <hyperlink ref="F152" r:id="rId11" display="https://podminky.urs.cz/item/CS_URS_2025_02/185804312"/>
    <hyperlink ref="F159" r:id="rId12" display="https://podminky.urs.cz/item/CS_URS_2025_02/564861012"/>
    <hyperlink ref="F163" r:id="rId13" display="https://podminky.urs.cz/item/CS_URS_2025_02/564930312"/>
    <hyperlink ref="F167" r:id="rId14" display="https://podminky.urs.cz/item/CS_URS_2025_02/565135001"/>
    <hyperlink ref="F171" r:id="rId15" display="https://podminky.urs.cz/item/CS_URS_2025_02/573211109"/>
    <hyperlink ref="F175" r:id="rId16" display="https://podminky.urs.cz/item/CS_URS_2025_02/577144011"/>
    <hyperlink ref="F179" r:id="rId17" display="https://podminky.urs.cz/item/CS_URS_2025_02/596212210"/>
    <hyperlink ref="F198" r:id="rId18" display="https://podminky.urs.cz/item/CS_URS_2025_02/637121112"/>
    <hyperlink ref="F203" r:id="rId19" display="https://podminky.urs.cz/item/CS_URS_2025_02/916131213"/>
    <hyperlink ref="F218" r:id="rId20" display="https://podminky.urs.cz/item/CS_URS_2025_02/916231213"/>
    <hyperlink ref="F228" r:id="rId21" display="https://podminky.urs.cz/item/CS_URS_2025_02/919726122"/>
    <hyperlink ref="F232" r:id="rId22" display="https://podminky.urs.cz/item/CS_URS_2025_02/919732211"/>
    <hyperlink ref="F237" r:id="rId23" display="https://podminky.urs.cz/item/CS_URS_2025_02/919735112"/>
    <hyperlink ref="F242" r:id="rId24" display="https://podminky.urs.cz/item/CS_URS_2025_02/113106121"/>
    <hyperlink ref="F246" r:id="rId25" display="https://podminky.urs.cz/item/CS_URS_2025_02/113107162"/>
    <hyperlink ref="F250" r:id="rId26" display="https://podminky.urs.cz/item/CS_URS_2025_02/113107332"/>
    <hyperlink ref="F254" r:id="rId27" display="https://podminky.urs.cz/item/CS_URS_2025_02/113107342"/>
    <hyperlink ref="F258" r:id="rId28" display="https://podminky.urs.cz/item/CS_URS_2025_02/113202111"/>
    <hyperlink ref="F262" r:id="rId29" display="https://podminky.urs.cz/item/CS_URS_2025_02/113204111"/>
    <hyperlink ref="F267" r:id="rId30" display="https://podminky.urs.cz/item/CS_URS_2025_02/997221551"/>
    <hyperlink ref="F272" r:id="rId31" display="https://podminky.urs.cz/item/CS_URS_2025_02/997221559"/>
    <hyperlink ref="F278" r:id="rId32" display="https://podminky.urs.cz/item/CS_URS_2025_02/997221561"/>
    <hyperlink ref="F284" r:id="rId33" display="https://podminky.urs.cz/item/CS_URS_2025_02/997221569"/>
    <hyperlink ref="F291" r:id="rId34" display="https://podminky.urs.cz/item/CS_URS_2025_02/997221861"/>
    <hyperlink ref="F296" r:id="rId35" display="https://podminky.urs.cz/item/CS_URS_2025_02/997221873"/>
    <hyperlink ref="F301" r:id="rId36" display="https://podminky.urs.cz/item/CS_URS_2025_02/997221875"/>
    <hyperlink ref="F307" r:id="rId37" display="https://podminky.urs.cz/item/CS_URS_2025_02/998223011"/>
    <hyperlink ref="F312" r:id="rId38" display="https://podminky.urs.cz/item/CS_URS_2025_02/460161142"/>
    <hyperlink ref="F317" r:id="rId39" display="https://podminky.urs.cz/item/CS_URS_2025_02/460341113"/>
    <hyperlink ref="F322" r:id="rId40" display="https://podminky.urs.cz/item/CS_URS_2025_02/460341121"/>
    <hyperlink ref="F327" r:id="rId41" display="https://podminky.urs.cz/item/CS_URS_2025_02/460361121"/>
    <hyperlink ref="F333" r:id="rId42" display="https://podminky.urs.cz/item/CS_URS_2025_02/460431152"/>
    <hyperlink ref="F337" r:id="rId43" display="https://podminky.urs.cz/item/CS_URS_2025_02/460661112"/>
    <hyperlink ref="F342" r:id="rId44" display="https://podminky.urs.cz/item/CS_URS_2025_02/460671113"/>
    <hyperlink ref="F347" r:id="rId45" display="https://podminky.urs.cz/item/CS_URS_2025_02/460791114"/>
    <hyperlink ref="F357" r:id="rId46" display="https://podminky.urs.cz/item/CS_URS_2025_02/4699811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7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87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83</v>
      </c>
    </row>
    <row r="4" s="1" customFormat="1" ht="24.96" customHeight="1">
      <c r="B4" s="21"/>
      <c r="D4" s="131" t="s">
        <v>88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Oprava chodníku v ulici Švabinského - A. Sovy, Bílina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89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503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28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22</v>
      </c>
      <c r="E12" s="39"/>
      <c r="F12" s="137" t="s">
        <v>23</v>
      </c>
      <c r="G12" s="39"/>
      <c r="H12" s="39"/>
      <c r="I12" s="133" t="s">
        <v>24</v>
      </c>
      <c r="J12" s="138" t="str">
        <f>'Rekapitulace stavby'!AN8</f>
        <v>7. 8. 2025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26</v>
      </c>
      <c r="E14" s="39"/>
      <c r="F14" s="39"/>
      <c r="G14" s="39"/>
      <c r="H14" s="39"/>
      <c r="I14" s="133" t="s">
        <v>27</v>
      </c>
      <c r="J14" s="137" t="str">
        <f>IF('Rekapitulace stavby'!AN10="","",'Rekapitulace stavby'!AN10)</f>
        <v/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 xml:space="preserve"> </v>
      </c>
      <c r="F15" s="39"/>
      <c r="G15" s="39"/>
      <c r="H15" s="39"/>
      <c r="I15" s="133" t="s">
        <v>30</v>
      </c>
      <c r="J15" s="137" t="str">
        <f>IF('Rekapitulace stavby'!AN11="","",'Rekapitulace stavby'!AN11)</f>
        <v/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27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30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27</v>
      </c>
      <c r="J20" s="137" t="s">
        <v>28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34</v>
      </c>
      <c r="F21" s="39"/>
      <c r="G21" s="39"/>
      <c r="H21" s="39"/>
      <c r="I21" s="133" t="s">
        <v>30</v>
      </c>
      <c r="J21" s="137" t="s">
        <v>28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36</v>
      </c>
      <c r="E23" s="39"/>
      <c r="F23" s="39"/>
      <c r="G23" s="39"/>
      <c r="H23" s="39"/>
      <c r="I23" s="133" t="s">
        <v>27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30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37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28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39</v>
      </c>
      <c r="E30" s="39"/>
      <c r="F30" s="39"/>
      <c r="G30" s="39"/>
      <c r="H30" s="39"/>
      <c r="I30" s="39"/>
      <c r="J30" s="145">
        <f>ROUND(J83,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41</v>
      </c>
      <c r="G32" s="39"/>
      <c r="H32" s="39"/>
      <c r="I32" s="146" t="s">
        <v>40</v>
      </c>
      <c r="J32" s="146" t="s">
        <v>42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43</v>
      </c>
      <c r="E33" s="133" t="s">
        <v>44</v>
      </c>
      <c r="F33" s="148">
        <f>ROUND((SUM(BE83:BE121)),  2)</f>
        <v>0</v>
      </c>
      <c r="G33" s="39"/>
      <c r="H33" s="39"/>
      <c r="I33" s="149">
        <v>0.20999999999999999</v>
      </c>
      <c r="J33" s="148">
        <f>ROUND(((SUM(BE83:BE121))*I33),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45</v>
      </c>
      <c r="F34" s="148">
        <f>ROUND((SUM(BF83:BF121)),  2)</f>
        <v>0</v>
      </c>
      <c r="G34" s="39"/>
      <c r="H34" s="39"/>
      <c r="I34" s="149">
        <v>0.12</v>
      </c>
      <c r="J34" s="148">
        <f>ROUND(((SUM(BF83:BF121))*I34),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46</v>
      </c>
      <c r="F35" s="148">
        <f>ROUND((SUM(BG83:BG121)),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47</v>
      </c>
      <c r="F36" s="148">
        <f>ROUND((SUM(BH83:BH121)),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48</v>
      </c>
      <c r="F37" s="148">
        <f>ROUND((SUM(BI83:BI121)),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49</v>
      </c>
      <c r="E39" s="152"/>
      <c r="F39" s="152"/>
      <c r="G39" s="153" t="s">
        <v>50</v>
      </c>
      <c r="H39" s="154" t="s">
        <v>51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91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Oprava chodníku v ulici Švabinského - A. Sovy, Bílina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89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VRN - Vedlejší rozpočtové náklady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22</v>
      </c>
      <c r="D52" s="41"/>
      <c r="E52" s="41"/>
      <c r="F52" s="28" t="str">
        <f>F12</f>
        <v>Bílina</v>
      </c>
      <c r="G52" s="41"/>
      <c r="H52" s="41"/>
      <c r="I52" s="33" t="s">
        <v>24</v>
      </c>
      <c r="J52" s="73" t="str">
        <f>IF(J12="","",J12)</f>
        <v>7. 8. 2025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26</v>
      </c>
      <c r="D54" s="41"/>
      <c r="E54" s="41"/>
      <c r="F54" s="28" t="str">
        <f>E15</f>
        <v xml:space="preserve"> </v>
      </c>
      <c r="G54" s="41"/>
      <c r="H54" s="41"/>
      <c r="I54" s="33" t="s">
        <v>33</v>
      </c>
      <c r="J54" s="37" t="str">
        <f>E21</f>
        <v>Pavepro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36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92</v>
      </c>
      <c r="D57" s="163"/>
      <c r="E57" s="163"/>
      <c r="F57" s="163"/>
      <c r="G57" s="163"/>
      <c r="H57" s="163"/>
      <c r="I57" s="163"/>
      <c r="J57" s="164" t="s">
        <v>93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71</v>
      </c>
      <c r="D59" s="41"/>
      <c r="E59" s="41"/>
      <c r="F59" s="41"/>
      <c r="G59" s="41"/>
      <c r="H59" s="41"/>
      <c r="I59" s="41"/>
      <c r="J59" s="103">
        <f>J83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94</v>
      </c>
    </row>
    <row r="60" s="9" customFormat="1" ht="24.96" customHeight="1">
      <c r="A60" s="9"/>
      <c r="B60" s="166"/>
      <c r="C60" s="167"/>
      <c r="D60" s="168" t="s">
        <v>503</v>
      </c>
      <c r="E60" s="169"/>
      <c r="F60" s="169"/>
      <c r="G60" s="169"/>
      <c r="H60" s="169"/>
      <c r="I60" s="169"/>
      <c r="J60" s="170">
        <f>J84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504</v>
      </c>
      <c r="E61" s="175"/>
      <c r="F61" s="175"/>
      <c r="G61" s="175"/>
      <c r="H61" s="175"/>
      <c r="I61" s="175"/>
      <c r="J61" s="176">
        <f>J85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505</v>
      </c>
      <c r="E62" s="175"/>
      <c r="F62" s="175"/>
      <c r="G62" s="175"/>
      <c r="H62" s="175"/>
      <c r="I62" s="175"/>
      <c r="J62" s="176">
        <f>J105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506</v>
      </c>
      <c r="E63" s="175"/>
      <c r="F63" s="175"/>
      <c r="G63" s="175"/>
      <c r="H63" s="175"/>
      <c r="I63" s="175"/>
      <c r="J63" s="176">
        <f>J114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39"/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135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="2" customFormat="1" ht="6.96" customHeight="1">
      <c r="A65" s="39"/>
      <c r="B65" s="60"/>
      <c r="C65" s="61"/>
      <c r="D65" s="61"/>
      <c r="E65" s="61"/>
      <c r="F65" s="61"/>
      <c r="G65" s="61"/>
      <c r="H65" s="61"/>
      <c r="I65" s="61"/>
      <c r="J65" s="61"/>
      <c r="K65" s="6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9" s="2" customFormat="1" ht="6.96" customHeight="1">
      <c r="A69" s="39"/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24.96" customHeight="1">
      <c r="A70" s="39"/>
      <c r="B70" s="40"/>
      <c r="C70" s="24" t="s">
        <v>105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6.96" customHeight="1">
      <c r="A71" s="39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16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6.5" customHeight="1">
      <c r="A73" s="39"/>
      <c r="B73" s="40"/>
      <c r="C73" s="41"/>
      <c r="D73" s="41"/>
      <c r="E73" s="161" t="str">
        <f>E7</f>
        <v>Oprava chodníku v ulici Švabinského - A. Sovy, Bílina</v>
      </c>
      <c r="F73" s="33"/>
      <c r="G73" s="33"/>
      <c r="H73" s="33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89</v>
      </c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6.5" customHeight="1">
      <c r="A75" s="39"/>
      <c r="B75" s="40"/>
      <c r="C75" s="41"/>
      <c r="D75" s="41"/>
      <c r="E75" s="70" t="str">
        <f>E9</f>
        <v>VRN - Vedlejší rozpočtové náklady</v>
      </c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22</v>
      </c>
      <c r="D77" s="41"/>
      <c r="E77" s="41"/>
      <c r="F77" s="28" t="str">
        <f>F12</f>
        <v>Bílina</v>
      </c>
      <c r="G77" s="41"/>
      <c r="H77" s="41"/>
      <c r="I77" s="33" t="s">
        <v>24</v>
      </c>
      <c r="J77" s="73" t="str">
        <f>IF(J12="","",J12)</f>
        <v>7. 8. 2025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15" customHeight="1">
      <c r="A79" s="39"/>
      <c r="B79" s="40"/>
      <c r="C79" s="33" t="s">
        <v>26</v>
      </c>
      <c r="D79" s="41"/>
      <c r="E79" s="41"/>
      <c r="F79" s="28" t="str">
        <f>E15</f>
        <v xml:space="preserve"> </v>
      </c>
      <c r="G79" s="41"/>
      <c r="H79" s="41"/>
      <c r="I79" s="33" t="s">
        <v>33</v>
      </c>
      <c r="J79" s="37" t="str">
        <f>E21</f>
        <v>Pavepro s.r.o.</v>
      </c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31</v>
      </c>
      <c r="D80" s="41"/>
      <c r="E80" s="41"/>
      <c r="F80" s="28" t="str">
        <f>IF(E18="","",E18)</f>
        <v>Vyplň údaj</v>
      </c>
      <c r="G80" s="41"/>
      <c r="H80" s="41"/>
      <c r="I80" s="33" t="s">
        <v>36</v>
      </c>
      <c r="J80" s="37" t="str">
        <f>E24</f>
        <v xml:space="preserve"> 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0.32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11" customFormat="1" ht="29.28" customHeight="1">
      <c r="A82" s="178"/>
      <c r="B82" s="179"/>
      <c r="C82" s="180" t="s">
        <v>106</v>
      </c>
      <c r="D82" s="181" t="s">
        <v>58</v>
      </c>
      <c r="E82" s="181" t="s">
        <v>54</v>
      </c>
      <c r="F82" s="181" t="s">
        <v>55</v>
      </c>
      <c r="G82" s="181" t="s">
        <v>107</v>
      </c>
      <c r="H82" s="181" t="s">
        <v>108</v>
      </c>
      <c r="I82" s="181" t="s">
        <v>109</v>
      </c>
      <c r="J82" s="181" t="s">
        <v>93</v>
      </c>
      <c r="K82" s="182" t="s">
        <v>110</v>
      </c>
      <c r="L82" s="183"/>
      <c r="M82" s="93" t="s">
        <v>28</v>
      </c>
      <c r="N82" s="94" t="s">
        <v>43</v>
      </c>
      <c r="O82" s="94" t="s">
        <v>111</v>
      </c>
      <c r="P82" s="94" t="s">
        <v>112</v>
      </c>
      <c r="Q82" s="94" t="s">
        <v>113</v>
      </c>
      <c r="R82" s="94" t="s">
        <v>114</v>
      </c>
      <c r="S82" s="94" t="s">
        <v>115</v>
      </c>
      <c r="T82" s="95" t="s">
        <v>116</v>
      </c>
      <c r="U82" s="178"/>
      <c r="V82" s="178"/>
      <c r="W82" s="178"/>
      <c r="X82" s="178"/>
      <c r="Y82" s="178"/>
      <c r="Z82" s="178"/>
      <c r="AA82" s="178"/>
      <c r="AB82" s="178"/>
      <c r="AC82" s="178"/>
      <c r="AD82" s="178"/>
      <c r="AE82" s="178"/>
    </row>
    <row r="83" s="2" customFormat="1" ht="22.8" customHeight="1">
      <c r="A83" s="39"/>
      <c r="B83" s="40"/>
      <c r="C83" s="100" t="s">
        <v>117</v>
      </c>
      <c r="D83" s="41"/>
      <c r="E83" s="41"/>
      <c r="F83" s="41"/>
      <c r="G83" s="41"/>
      <c r="H83" s="41"/>
      <c r="I83" s="41"/>
      <c r="J83" s="184">
        <f>BK83</f>
        <v>0</v>
      </c>
      <c r="K83" s="41"/>
      <c r="L83" s="45"/>
      <c r="M83" s="96"/>
      <c r="N83" s="185"/>
      <c r="O83" s="97"/>
      <c r="P83" s="186">
        <f>P84</f>
        <v>0</v>
      </c>
      <c r="Q83" s="97"/>
      <c r="R83" s="186">
        <f>R84</f>
        <v>0</v>
      </c>
      <c r="S83" s="97"/>
      <c r="T83" s="187">
        <f>T84</f>
        <v>0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T83" s="18" t="s">
        <v>72</v>
      </c>
      <c r="AU83" s="18" t="s">
        <v>94</v>
      </c>
      <c r="BK83" s="188">
        <f>BK84</f>
        <v>0</v>
      </c>
    </row>
    <row r="84" s="12" customFormat="1" ht="25.92" customHeight="1">
      <c r="A84" s="12"/>
      <c r="B84" s="189"/>
      <c r="C84" s="190"/>
      <c r="D84" s="191" t="s">
        <v>72</v>
      </c>
      <c r="E84" s="192" t="s">
        <v>84</v>
      </c>
      <c r="F84" s="192" t="s">
        <v>85</v>
      </c>
      <c r="G84" s="190"/>
      <c r="H84" s="190"/>
      <c r="I84" s="193"/>
      <c r="J84" s="194">
        <f>BK84</f>
        <v>0</v>
      </c>
      <c r="K84" s="190"/>
      <c r="L84" s="195"/>
      <c r="M84" s="196"/>
      <c r="N84" s="197"/>
      <c r="O84" s="197"/>
      <c r="P84" s="198">
        <f>P85+P105+P114</f>
        <v>0</v>
      </c>
      <c r="Q84" s="197"/>
      <c r="R84" s="198">
        <f>R85+R105+R114</f>
        <v>0</v>
      </c>
      <c r="S84" s="197"/>
      <c r="T84" s="199">
        <f>T85+T105+T114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0" t="s">
        <v>160</v>
      </c>
      <c r="AT84" s="201" t="s">
        <v>72</v>
      </c>
      <c r="AU84" s="201" t="s">
        <v>73</v>
      </c>
      <c r="AY84" s="200" t="s">
        <v>120</v>
      </c>
      <c r="BK84" s="202">
        <f>BK85+BK105+BK114</f>
        <v>0</v>
      </c>
    </row>
    <row r="85" s="12" customFormat="1" ht="22.8" customHeight="1">
      <c r="A85" s="12"/>
      <c r="B85" s="189"/>
      <c r="C85" s="190"/>
      <c r="D85" s="191" t="s">
        <v>72</v>
      </c>
      <c r="E85" s="203" t="s">
        <v>507</v>
      </c>
      <c r="F85" s="203" t="s">
        <v>508</v>
      </c>
      <c r="G85" s="190"/>
      <c r="H85" s="190"/>
      <c r="I85" s="193"/>
      <c r="J85" s="204">
        <f>BK85</f>
        <v>0</v>
      </c>
      <c r="K85" s="190"/>
      <c r="L85" s="195"/>
      <c r="M85" s="196"/>
      <c r="N85" s="197"/>
      <c r="O85" s="197"/>
      <c r="P85" s="198">
        <f>SUM(P86:P104)</f>
        <v>0</v>
      </c>
      <c r="Q85" s="197"/>
      <c r="R85" s="198">
        <f>SUM(R86:R104)</f>
        <v>0</v>
      </c>
      <c r="S85" s="197"/>
      <c r="T85" s="199">
        <f>SUM(T86:T104)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160</v>
      </c>
      <c r="AT85" s="201" t="s">
        <v>72</v>
      </c>
      <c r="AU85" s="201" t="s">
        <v>81</v>
      </c>
      <c r="AY85" s="200" t="s">
        <v>120</v>
      </c>
      <c r="BK85" s="202">
        <f>SUM(BK86:BK104)</f>
        <v>0</v>
      </c>
    </row>
    <row r="86" s="2" customFormat="1" ht="16.5" customHeight="1">
      <c r="A86" s="39"/>
      <c r="B86" s="40"/>
      <c r="C86" s="205" t="s">
        <v>81</v>
      </c>
      <c r="D86" s="205" t="s">
        <v>122</v>
      </c>
      <c r="E86" s="206" t="s">
        <v>509</v>
      </c>
      <c r="F86" s="207" t="s">
        <v>510</v>
      </c>
      <c r="G86" s="208" t="s">
        <v>511</v>
      </c>
      <c r="H86" s="209">
        <v>1</v>
      </c>
      <c r="I86" s="210"/>
      <c r="J86" s="211">
        <f>ROUND(I86*H86,2)</f>
        <v>0</v>
      </c>
      <c r="K86" s="207" t="s">
        <v>126</v>
      </c>
      <c r="L86" s="45"/>
      <c r="M86" s="212" t="s">
        <v>28</v>
      </c>
      <c r="N86" s="213" t="s">
        <v>44</v>
      </c>
      <c r="O86" s="85"/>
      <c r="P86" s="214">
        <f>O86*H86</f>
        <v>0</v>
      </c>
      <c r="Q86" s="214">
        <v>0</v>
      </c>
      <c r="R86" s="214">
        <f>Q86*H86</f>
        <v>0</v>
      </c>
      <c r="S86" s="214">
        <v>0</v>
      </c>
      <c r="T86" s="215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6" t="s">
        <v>512</v>
      </c>
      <c r="AT86" s="216" t="s">
        <v>122</v>
      </c>
      <c r="AU86" s="216" t="s">
        <v>83</v>
      </c>
      <c r="AY86" s="18" t="s">
        <v>120</v>
      </c>
      <c r="BE86" s="217">
        <f>IF(N86="základní",J86,0)</f>
        <v>0</v>
      </c>
      <c r="BF86" s="217">
        <f>IF(N86="snížená",J86,0)</f>
        <v>0</v>
      </c>
      <c r="BG86" s="217">
        <f>IF(N86="zákl. přenesená",J86,0)</f>
        <v>0</v>
      </c>
      <c r="BH86" s="217">
        <f>IF(N86="sníž. přenesená",J86,0)</f>
        <v>0</v>
      </c>
      <c r="BI86" s="217">
        <f>IF(N86="nulová",J86,0)</f>
        <v>0</v>
      </c>
      <c r="BJ86" s="18" t="s">
        <v>81</v>
      </c>
      <c r="BK86" s="217">
        <f>ROUND(I86*H86,2)</f>
        <v>0</v>
      </c>
      <c r="BL86" s="18" t="s">
        <v>512</v>
      </c>
      <c r="BM86" s="216" t="s">
        <v>513</v>
      </c>
    </row>
    <row r="87" s="2" customFormat="1">
      <c r="A87" s="39"/>
      <c r="B87" s="40"/>
      <c r="C87" s="41"/>
      <c r="D87" s="218" t="s">
        <v>129</v>
      </c>
      <c r="E87" s="41"/>
      <c r="F87" s="219" t="s">
        <v>510</v>
      </c>
      <c r="G87" s="41"/>
      <c r="H87" s="41"/>
      <c r="I87" s="220"/>
      <c r="J87" s="41"/>
      <c r="K87" s="41"/>
      <c r="L87" s="45"/>
      <c r="M87" s="221"/>
      <c r="N87" s="222"/>
      <c r="O87" s="85"/>
      <c r="P87" s="85"/>
      <c r="Q87" s="85"/>
      <c r="R87" s="85"/>
      <c r="S87" s="85"/>
      <c r="T87" s="8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129</v>
      </c>
      <c r="AU87" s="18" t="s">
        <v>83</v>
      </c>
    </row>
    <row r="88" s="2" customFormat="1">
      <c r="A88" s="39"/>
      <c r="B88" s="40"/>
      <c r="C88" s="41"/>
      <c r="D88" s="223" t="s">
        <v>131</v>
      </c>
      <c r="E88" s="41"/>
      <c r="F88" s="224" t="s">
        <v>514</v>
      </c>
      <c r="G88" s="41"/>
      <c r="H88" s="41"/>
      <c r="I88" s="220"/>
      <c r="J88" s="41"/>
      <c r="K88" s="41"/>
      <c r="L88" s="45"/>
      <c r="M88" s="221"/>
      <c r="N88" s="222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131</v>
      </c>
      <c r="AU88" s="18" t="s">
        <v>83</v>
      </c>
    </row>
    <row r="89" s="2" customFormat="1">
      <c r="A89" s="39"/>
      <c r="B89" s="40"/>
      <c r="C89" s="41"/>
      <c r="D89" s="218" t="s">
        <v>149</v>
      </c>
      <c r="E89" s="41"/>
      <c r="F89" s="247" t="s">
        <v>515</v>
      </c>
      <c r="G89" s="41"/>
      <c r="H89" s="41"/>
      <c r="I89" s="220"/>
      <c r="J89" s="41"/>
      <c r="K89" s="41"/>
      <c r="L89" s="45"/>
      <c r="M89" s="221"/>
      <c r="N89" s="222"/>
      <c r="O89" s="85"/>
      <c r="P89" s="85"/>
      <c r="Q89" s="85"/>
      <c r="R89" s="85"/>
      <c r="S89" s="85"/>
      <c r="T89" s="86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T89" s="18" t="s">
        <v>149</v>
      </c>
      <c r="AU89" s="18" t="s">
        <v>83</v>
      </c>
    </row>
    <row r="90" s="2" customFormat="1" ht="16.5" customHeight="1">
      <c r="A90" s="39"/>
      <c r="B90" s="40"/>
      <c r="C90" s="205" t="s">
        <v>83</v>
      </c>
      <c r="D90" s="205" t="s">
        <v>122</v>
      </c>
      <c r="E90" s="206" t="s">
        <v>516</v>
      </c>
      <c r="F90" s="207" t="s">
        <v>517</v>
      </c>
      <c r="G90" s="208" t="s">
        <v>511</v>
      </c>
      <c r="H90" s="209">
        <v>1</v>
      </c>
      <c r="I90" s="210"/>
      <c r="J90" s="211">
        <f>ROUND(I90*H90,2)</f>
        <v>0</v>
      </c>
      <c r="K90" s="207" t="s">
        <v>126</v>
      </c>
      <c r="L90" s="45"/>
      <c r="M90" s="212" t="s">
        <v>28</v>
      </c>
      <c r="N90" s="213" t="s">
        <v>44</v>
      </c>
      <c r="O90" s="85"/>
      <c r="P90" s="214">
        <f>O90*H90</f>
        <v>0</v>
      </c>
      <c r="Q90" s="214">
        <v>0</v>
      </c>
      <c r="R90" s="214">
        <f>Q90*H90</f>
        <v>0</v>
      </c>
      <c r="S90" s="214">
        <v>0</v>
      </c>
      <c r="T90" s="215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6" t="s">
        <v>512</v>
      </c>
      <c r="AT90" s="216" t="s">
        <v>122</v>
      </c>
      <c r="AU90" s="216" t="s">
        <v>83</v>
      </c>
      <c r="AY90" s="18" t="s">
        <v>120</v>
      </c>
      <c r="BE90" s="217">
        <f>IF(N90="základní",J90,0)</f>
        <v>0</v>
      </c>
      <c r="BF90" s="217">
        <f>IF(N90="snížená",J90,0)</f>
        <v>0</v>
      </c>
      <c r="BG90" s="217">
        <f>IF(N90="zákl. přenesená",J90,0)</f>
        <v>0</v>
      </c>
      <c r="BH90" s="217">
        <f>IF(N90="sníž. přenesená",J90,0)</f>
        <v>0</v>
      </c>
      <c r="BI90" s="217">
        <f>IF(N90="nulová",J90,0)</f>
        <v>0</v>
      </c>
      <c r="BJ90" s="18" t="s">
        <v>81</v>
      </c>
      <c r="BK90" s="217">
        <f>ROUND(I90*H90,2)</f>
        <v>0</v>
      </c>
      <c r="BL90" s="18" t="s">
        <v>512</v>
      </c>
      <c r="BM90" s="216" t="s">
        <v>518</v>
      </c>
    </row>
    <row r="91" s="2" customFormat="1">
      <c r="A91" s="39"/>
      <c r="B91" s="40"/>
      <c r="C91" s="41"/>
      <c r="D91" s="218" t="s">
        <v>129</v>
      </c>
      <c r="E91" s="41"/>
      <c r="F91" s="219" t="s">
        <v>519</v>
      </c>
      <c r="G91" s="41"/>
      <c r="H91" s="41"/>
      <c r="I91" s="220"/>
      <c r="J91" s="41"/>
      <c r="K91" s="41"/>
      <c r="L91" s="45"/>
      <c r="M91" s="221"/>
      <c r="N91" s="222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129</v>
      </c>
      <c r="AU91" s="18" t="s">
        <v>83</v>
      </c>
    </row>
    <row r="92" s="2" customFormat="1">
      <c r="A92" s="39"/>
      <c r="B92" s="40"/>
      <c r="C92" s="41"/>
      <c r="D92" s="223" t="s">
        <v>131</v>
      </c>
      <c r="E92" s="41"/>
      <c r="F92" s="224" t="s">
        <v>520</v>
      </c>
      <c r="G92" s="41"/>
      <c r="H92" s="41"/>
      <c r="I92" s="220"/>
      <c r="J92" s="41"/>
      <c r="K92" s="41"/>
      <c r="L92" s="45"/>
      <c r="M92" s="221"/>
      <c r="N92" s="222"/>
      <c r="O92" s="85"/>
      <c r="P92" s="85"/>
      <c r="Q92" s="85"/>
      <c r="R92" s="85"/>
      <c r="S92" s="85"/>
      <c r="T92" s="86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131</v>
      </c>
      <c r="AU92" s="18" t="s">
        <v>83</v>
      </c>
    </row>
    <row r="93" s="2" customFormat="1" ht="16.5" customHeight="1">
      <c r="A93" s="39"/>
      <c r="B93" s="40"/>
      <c r="C93" s="205" t="s">
        <v>143</v>
      </c>
      <c r="D93" s="205" t="s">
        <v>122</v>
      </c>
      <c r="E93" s="206" t="s">
        <v>521</v>
      </c>
      <c r="F93" s="207" t="s">
        <v>522</v>
      </c>
      <c r="G93" s="208" t="s">
        <v>511</v>
      </c>
      <c r="H93" s="209">
        <v>1</v>
      </c>
      <c r="I93" s="210"/>
      <c r="J93" s="211">
        <f>ROUND(I93*H93,2)</f>
        <v>0</v>
      </c>
      <c r="K93" s="207" t="s">
        <v>126</v>
      </c>
      <c r="L93" s="45"/>
      <c r="M93" s="212" t="s">
        <v>28</v>
      </c>
      <c r="N93" s="213" t="s">
        <v>44</v>
      </c>
      <c r="O93" s="85"/>
      <c r="P93" s="214">
        <f>O93*H93</f>
        <v>0</v>
      </c>
      <c r="Q93" s="214">
        <v>0</v>
      </c>
      <c r="R93" s="214">
        <f>Q93*H93</f>
        <v>0</v>
      </c>
      <c r="S93" s="214">
        <v>0</v>
      </c>
      <c r="T93" s="215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6" t="s">
        <v>512</v>
      </c>
      <c r="AT93" s="216" t="s">
        <v>122</v>
      </c>
      <c r="AU93" s="216" t="s">
        <v>83</v>
      </c>
      <c r="AY93" s="18" t="s">
        <v>120</v>
      </c>
      <c r="BE93" s="217">
        <f>IF(N93="základní",J93,0)</f>
        <v>0</v>
      </c>
      <c r="BF93" s="217">
        <f>IF(N93="snížená",J93,0)</f>
        <v>0</v>
      </c>
      <c r="BG93" s="217">
        <f>IF(N93="zákl. přenesená",J93,0)</f>
        <v>0</v>
      </c>
      <c r="BH93" s="217">
        <f>IF(N93="sníž. přenesená",J93,0)</f>
        <v>0</v>
      </c>
      <c r="BI93" s="217">
        <f>IF(N93="nulová",J93,0)</f>
        <v>0</v>
      </c>
      <c r="BJ93" s="18" t="s">
        <v>81</v>
      </c>
      <c r="BK93" s="217">
        <f>ROUND(I93*H93,2)</f>
        <v>0</v>
      </c>
      <c r="BL93" s="18" t="s">
        <v>512</v>
      </c>
      <c r="BM93" s="216" t="s">
        <v>523</v>
      </c>
    </row>
    <row r="94" s="2" customFormat="1">
      <c r="A94" s="39"/>
      <c r="B94" s="40"/>
      <c r="C94" s="41"/>
      <c r="D94" s="218" t="s">
        <v>129</v>
      </c>
      <c r="E94" s="41"/>
      <c r="F94" s="219" t="s">
        <v>522</v>
      </c>
      <c r="G94" s="41"/>
      <c r="H94" s="41"/>
      <c r="I94" s="220"/>
      <c r="J94" s="41"/>
      <c r="K94" s="41"/>
      <c r="L94" s="45"/>
      <c r="M94" s="221"/>
      <c r="N94" s="222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129</v>
      </c>
      <c r="AU94" s="18" t="s">
        <v>83</v>
      </c>
    </row>
    <row r="95" s="2" customFormat="1">
      <c r="A95" s="39"/>
      <c r="B95" s="40"/>
      <c r="C95" s="41"/>
      <c r="D95" s="223" t="s">
        <v>131</v>
      </c>
      <c r="E95" s="41"/>
      <c r="F95" s="224" t="s">
        <v>524</v>
      </c>
      <c r="G95" s="41"/>
      <c r="H95" s="41"/>
      <c r="I95" s="220"/>
      <c r="J95" s="41"/>
      <c r="K95" s="41"/>
      <c r="L95" s="45"/>
      <c r="M95" s="221"/>
      <c r="N95" s="222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131</v>
      </c>
      <c r="AU95" s="18" t="s">
        <v>83</v>
      </c>
    </row>
    <row r="96" s="2" customFormat="1">
      <c r="A96" s="39"/>
      <c r="B96" s="40"/>
      <c r="C96" s="41"/>
      <c r="D96" s="218" t="s">
        <v>149</v>
      </c>
      <c r="E96" s="41"/>
      <c r="F96" s="247" t="s">
        <v>525</v>
      </c>
      <c r="G96" s="41"/>
      <c r="H96" s="41"/>
      <c r="I96" s="220"/>
      <c r="J96" s="41"/>
      <c r="K96" s="41"/>
      <c r="L96" s="45"/>
      <c r="M96" s="221"/>
      <c r="N96" s="222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149</v>
      </c>
      <c r="AU96" s="18" t="s">
        <v>83</v>
      </c>
    </row>
    <row r="97" s="2" customFormat="1" ht="16.5" customHeight="1">
      <c r="A97" s="39"/>
      <c r="B97" s="40"/>
      <c r="C97" s="205" t="s">
        <v>127</v>
      </c>
      <c r="D97" s="205" t="s">
        <v>122</v>
      </c>
      <c r="E97" s="206" t="s">
        <v>526</v>
      </c>
      <c r="F97" s="207" t="s">
        <v>527</v>
      </c>
      <c r="G97" s="208" t="s">
        <v>511</v>
      </c>
      <c r="H97" s="209">
        <v>1</v>
      </c>
      <c r="I97" s="210"/>
      <c r="J97" s="211">
        <f>ROUND(I97*H97,2)</f>
        <v>0</v>
      </c>
      <c r="K97" s="207" t="s">
        <v>126</v>
      </c>
      <c r="L97" s="45"/>
      <c r="M97" s="212" t="s">
        <v>28</v>
      </c>
      <c r="N97" s="213" t="s">
        <v>44</v>
      </c>
      <c r="O97" s="85"/>
      <c r="P97" s="214">
        <f>O97*H97</f>
        <v>0</v>
      </c>
      <c r="Q97" s="214">
        <v>0</v>
      </c>
      <c r="R97" s="214">
        <f>Q97*H97</f>
        <v>0</v>
      </c>
      <c r="S97" s="214">
        <v>0</v>
      </c>
      <c r="T97" s="215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6" t="s">
        <v>512</v>
      </c>
      <c r="AT97" s="216" t="s">
        <v>122</v>
      </c>
      <c r="AU97" s="216" t="s">
        <v>83</v>
      </c>
      <c r="AY97" s="18" t="s">
        <v>120</v>
      </c>
      <c r="BE97" s="217">
        <f>IF(N97="základní",J97,0)</f>
        <v>0</v>
      </c>
      <c r="BF97" s="217">
        <f>IF(N97="snížená",J97,0)</f>
        <v>0</v>
      </c>
      <c r="BG97" s="217">
        <f>IF(N97="zákl. přenesená",J97,0)</f>
        <v>0</v>
      </c>
      <c r="BH97" s="217">
        <f>IF(N97="sníž. přenesená",J97,0)</f>
        <v>0</v>
      </c>
      <c r="BI97" s="217">
        <f>IF(N97="nulová",J97,0)</f>
        <v>0</v>
      </c>
      <c r="BJ97" s="18" t="s">
        <v>81</v>
      </c>
      <c r="BK97" s="217">
        <f>ROUND(I97*H97,2)</f>
        <v>0</v>
      </c>
      <c r="BL97" s="18" t="s">
        <v>512</v>
      </c>
      <c r="BM97" s="216" t="s">
        <v>528</v>
      </c>
    </row>
    <row r="98" s="2" customFormat="1">
      <c r="A98" s="39"/>
      <c r="B98" s="40"/>
      <c r="C98" s="41"/>
      <c r="D98" s="218" t="s">
        <v>129</v>
      </c>
      <c r="E98" s="41"/>
      <c r="F98" s="219" t="s">
        <v>527</v>
      </c>
      <c r="G98" s="41"/>
      <c r="H98" s="41"/>
      <c r="I98" s="220"/>
      <c r="J98" s="41"/>
      <c r="K98" s="41"/>
      <c r="L98" s="45"/>
      <c r="M98" s="221"/>
      <c r="N98" s="222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129</v>
      </c>
      <c r="AU98" s="18" t="s">
        <v>83</v>
      </c>
    </row>
    <row r="99" s="2" customFormat="1">
      <c r="A99" s="39"/>
      <c r="B99" s="40"/>
      <c r="C99" s="41"/>
      <c r="D99" s="223" t="s">
        <v>131</v>
      </c>
      <c r="E99" s="41"/>
      <c r="F99" s="224" t="s">
        <v>529</v>
      </c>
      <c r="G99" s="41"/>
      <c r="H99" s="41"/>
      <c r="I99" s="220"/>
      <c r="J99" s="41"/>
      <c r="K99" s="41"/>
      <c r="L99" s="45"/>
      <c r="M99" s="221"/>
      <c r="N99" s="222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131</v>
      </c>
      <c r="AU99" s="18" t="s">
        <v>83</v>
      </c>
    </row>
    <row r="100" s="2" customFormat="1">
      <c r="A100" s="39"/>
      <c r="B100" s="40"/>
      <c r="C100" s="41"/>
      <c r="D100" s="218" t="s">
        <v>149</v>
      </c>
      <c r="E100" s="41"/>
      <c r="F100" s="247" t="s">
        <v>530</v>
      </c>
      <c r="G100" s="41"/>
      <c r="H100" s="41"/>
      <c r="I100" s="220"/>
      <c r="J100" s="41"/>
      <c r="K100" s="41"/>
      <c r="L100" s="45"/>
      <c r="M100" s="221"/>
      <c r="N100" s="222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149</v>
      </c>
      <c r="AU100" s="18" t="s">
        <v>83</v>
      </c>
    </row>
    <row r="101" s="2" customFormat="1" ht="16.5" customHeight="1">
      <c r="A101" s="39"/>
      <c r="B101" s="40"/>
      <c r="C101" s="205" t="s">
        <v>160</v>
      </c>
      <c r="D101" s="205" t="s">
        <v>122</v>
      </c>
      <c r="E101" s="206" t="s">
        <v>531</v>
      </c>
      <c r="F101" s="207" t="s">
        <v>532</v>
      </c>
      <c r="G101" s="208" t="s">
        <v>511</v>
      </c>
      <c r="H101" s="209">
        <v>1</v>
      </c>
      <c r="I101" s="210"/>
      <c r="J101" s="211">
        <f>ROUND(I101*H101,2)</f>
        <v>0</v>
      </c>
      <c r="K101" s="207" t="s">
        <v>126</v>
      </c>
      <c r="L101" s="45"/>
      <c r="M101" s="212" t="s">
        <v>28</v>
      </c>
      <c r="N101" s="213" t="s">
        <v>44</v>
      </c>
      <c r="O101" s="85"/>
      <c r="P101" s="214">
        <f>O101*H101</f>
        <v>0</v>
      </c>
      <c r="Q101" s="214">
        <v>0</v>
      </c>
      <c r="R101" s="214">
        <f>Q101*H101</f>
        <v>0</v>
      </c>
      <c r="S101" s="214">
        <v>0</v>
      </c>
      <c r="T101" s="215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6" t="s">
        <v>512</v>
      </c>
      <c r="AT101" s="216" t="s">
        <v>122</v>
      </c>
      <c r="AU101" s="216" t="s">
        <v>83</v>
      </c>
      <c r="AY101" s="18" t="s">
        <v>120</v>
      </c>
      <c r="BE101" s="217">
        <f>IF(N101="základní",J101,0)</f>
        <v>0</v>
      </c>
      <c r="BF101" s="217">
        <f>IF(N101="snížená",J101,0)</f>
        <v>0</v>
      </c>
      <c r="BG101" s="217">
        <f>IF(N101="zákl. přenesená",J101,0)</f>
        <v>0</v>
      </c>
      <c r="BH101" s="217">
        <f>IF(N101="sníž. přenesená",J101,0)</f>
        <v>0</v>
      </c>
      <c r="BI101" s="217">
        <f>IF(N101="nulová",J101,0)</f>
        <v>0</v>
      </c>
      <c r="BJ101" s="18" t="s">
        <v>81</v>
      </c>
      <c r="BK101" s="217">
        <f>ROUND(I101*H101,2)</f>
        <v>0</v>
      </c>
      <c r="BL101" s="18" t="s">
        <v>512</v>
      </c>
      <c r="BM101" s="216" t="s">
        <v>533</v>
      </c>
    </row>
    <row r="102" s="2" customFormat="1">
      <c r="A102" s="39"/>
      <c r="B102" s="40"/>
      <c r="C102" s="41"/>
      <c r="D102" s="218" t="s">
        <v>129</v>
      </c>
      <c r="E102" s="41"/>
      <c r="F102" s="219" t="s">
        <v>532</v>
      </c>
      <c r="G102" s="41"/>
      <c r="H102" s="41"/>
      <c r="I102" s="220"/>
      <c r="J102" s="41"/>
      <c r="K102" s="41"/>
      <c r="L102" s="45"/>
      <c r="M102" s="221"/>
      <c r="N102" s="222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129</v>
      </c>
      <c r="AU102" s="18" t="s">
        <v>83</v>
      </c>
    </row>
    <row r="103" s="2" customFormat="1">
      <c r="A103" s="39"/>
      <c r="B103" s="40"/>
      <c r="C103" s="41"/>
      <c r="D103" s="223" t="s">
        <v>131</v>
      </c>
      <c r="E103" s="41"/>
      <c r="F103" s="224" t="s">
        <v>534</v>
      </c>
      <c r="G103" s="41"/>
      <c r="H103" s="41"/>
      <c r="I103" s="220"/>
      <c r="J103" s="41"/>
      <c r="K103" s="41"/>
      <c r="L103" s="45"/>
      <c r="M103" s="221"/>
      <c r="N103" s="222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131</v>
      </c>
      <c r="AU103" s="18" t="s">
        <v>83</v>
      </c>
    </row>
    <row r="104" s="2" customFormat="1">
      <c r="A104" s="39"/>
      <c r="B104" s="40"/>
      <c r="C104" s="41"/>
      <c r="D104" s="218" t="s">
        <v>149</v>
      </c>
      <c r="E104" s="41"/>
      <c r="F104" s="247" t="s">
        <v>535</v>
      </c>
      <c r="G104" s="41"/>
      <c r="H104" s="41"/>
      <c r="I104" s="220"/>
      <c r="J104" s="41"/>
      <c r="K104" s="41"/>
      <c r="L104" s="45"/>
      <c r="M104" s="221"/>
      <c r="N104" s="222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149</v>
      </c>
      <c r="AU104" s="18" t="s">
        <v>83</v>
      </c>
    </row>
    <row r="105" s="12" customFormat="1" ht="22.8" customHeight="1">
      <c r="A105" s="12"/>
      <c r="B105" s="189"/>
      <c r="C105" s="190"/>
      <c r="D105" s="191" t="s">
        <v>72</v>
      </c>
      <c r="E105" s="203" t="s">
        <v>536</v>
      </c>
      <c r="F105" s="203" t="s">
        <v>537</v>
      </c>
      <c r="G105" s="190"/>
      <c r="H105" s="190"/>
      <c r="I105" s="193"/>
      <c r="J105" s="204">
        <f>BK105</f>
        <v>0</v>
      </c>
      <c r="K105" s="190"/>
      <c r="L105" s="195"/>
      <c r="M105" s="196"/>
      <c r="N105" s="197"/>
      <c r="O105" s="197"/>
      <c r="P105" s="198">
        <f>SUM(P106:P113)</f>
        <v>0</v>
      </c>
      <c r="Q105" s="197"/>
      <c r="R105" s="198">
        <f>SUM(R106:R113)</f>
        <v>0</v>
      </c>
      <c r="S105" s="197"/>
      <c r="T105" s="199">
        <f>SUM(T106:T113)</f>
        <v>0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200" t="s">
        <v>160</v>
      </c>
      <c r="AT105" s="201" t="s">
        <v>72</v>
      </c>
      <c r="AU105" s="201" t="s">
        <v>81</v>
      </c>
      <c r="AY105" s="200" t="s">
        <v>120</v>
      </c>
      <c r="BK105" s="202">
        <f>SUM(BK106:BK113)</f>
        <v>0</v>
      </c>
    </row>
    <row r="106" s="2" customFormat="1" ht="16.5" customHeight="1">
      <c r="A106" s="39"/>
      <c r="B106" s="40"/>
      <c r="C106" s="205" t="s">
        <v>168</v>
      </c>
      <c r="D106" s="205" t="s">
        <v>122</v>
      </c>
      <c r="E106" s="206" t="s">
        <v>538</v>
      </c>
      <c r="F106" s="207" t="s">
        <v>537</v>
      </c>
      <c r="G106" s="208" t="s">
        <v>511</v>
      </c>
      <c r="H106" s="209">
        <v>1</v>
      </c>
      <c r="I106" s="210"/>
      <c r="J106" s="211">
        <f>ROUND(I106*H106,2)</f>
        <v>0</v>
      </c>
      <c r="K106" s="207" t="s">
        <v>126</v>
      </c>
      <c r="L106" s="45"/>
      <c r="M106" s="212" t="s">
        <v>28</v>
      </c>
      <c r="N106" s="213" t="s">
        <v>44</v>
      </c>
      <c r="O106" s="85"/>
      <c r="P106" s="214">
        <f>O106*H106</f>
        <v>0</v>
      </c>
      <c r="Q106" s="214">
        <v>0</v>
      </c>
      <c r="R106" s="214">
        <f>Q106*H106</f>
        <v>0</v>
      </c>
      <c r="S106" s="214">
        <v>0</v>
      </c>
      <c r="T106" s="215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6" t="s">
        <v>512</v>
      </c>
      <c r="AT106" s="216" t="s">
        <v>122</v>
      </c>
      <c r="AU106" s="216" t="s">
        <v>83</v>
      </c>
      <c r="AY106" s="18" t="s">
        <v>120</v>
      </c>
      <c r="BE106" s="217">
        <f>IF(N106="základní",J106,0)</f>
        <v>0</v>
      </c>
      <c r="BF106" s="217">
        <f>IF(N106="snížená",J106,0)</f>
        <v>0</v>
      </c>
      <c r="BG106" s="217">
        <f>IF(N106="zákl. přenesená",J106,0)</f>
        <v>0</v>
      </c>
      <c r="BH106" s="217">
        <f>IF(N106="sníž. přenesená",J106,0)</f>
        <v>0</v>
      </c>
      <c r="BI106" s="217">
        <f>IF(N106="nulová",J106,0)</f>
        <v>0</v>
      </c>
      <c r="BJ106" s="18" t="s">
        <v>81</v>
      </c>
      <c r="BK106" s="217">
        <f>ROUND(I106*H106,2)</f>
        <v>0</v>
      </c>
      <c r="BL106" s="18" t="s">
        <v>512</v>
      </c>
      <c r="BM106" s="216" t="s">
        <v>539</v>
      </c>
    </row>
    <row r="107" s="2" customFormat="1">
      <c r="A107" s="39"/>
      <c r="B107" s="40"/>
      <c r="C107" s="41"/>
      <c r="D107" s="218" t="s">
        <v>129</v>
      </c>
      <c r="E107" s="41"/>
      <c r="F107" s="219" t="s">
        <v>537</v>
      </c>
      <c r="G107" s="41"/>
      <c r="H107" s="41"/>
      <c r="I107" s="220"/>
      <c r="J107" s="41"/>
      <c r="K107" s="41"/>
      <c r="L107" s="45"/>
      <c r="M107" s="221"/>
      <c r="N107" s="222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129</v>
      </c>
      <c r="AU107" s="18" t="s">
        <v>83</v>
      </c>
    </row>
    <row r="108" s="2" customFormat="1">
      <c r="A108" s="39"/>
      <c r="B108" s="40"/>
      <c r="C108" s="41"/>
      <c r="D108" s="223" t="s">
        <v>131</v>
      </c>
      <c r="E108" s="41"/>
      <c r="F108" s="224" t="s">
        <v>540</v>
      </c>
      <c r="G108" s="41"/>
      <c r="H108" s="41"/>
      <c r="I108" s="220"/>
      <c r="J108" s="41"/>
      <c r="K108" s="41"/>
      <c r="L108" s="45"/>
      <c r="M108" s="221"/>
      <c r="N108" s="222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131</v>
      </c>
      <c r="AU108" s="18" t="s">
        <v>83</v>
      </c>
    </row>
    <row r="109" s="2" customFormat="1">
      <c r="A109" s="39"/>
      <c r="B109" s="40"/>
      <c r="C109" s="41"/>
      <c r="D109" s="218" t="s">
        <v>149</v>
      </c>
      <c r="E109" s="41"/>
      <c r="F109" s="247" t="s">
        <v>541</v>
      </c>
      <c r="G109" s="41"/>
      <c r="H109" s="41"/>
      <c r="I109" s="220"/>
      <c r="J109" s="41"/>
      <c r="K109" s="41"/>
      <c r="L109" s="45"/>
      <c r="M109" s="221"/>
      <c r="N109" s="222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149</v>
      </c>
      <c r="AU109" s="18" t="s">
        <v>83</v>
      </c>
    </row>
    <row r="110" s="2" customFormat="1" ht="16.5" customHeight="1">
      <c r="A110" s="39"/>
      <c r="B110" s="40"/>
      <c r="C110" s="205" t="s">
        <v>174</v>
      </c>
      <c r="D110" s="205" t="s">
        <v>122</v>
      </c>
      <c r="E110" s="206" t="s">
        <v>542</v>
      </c>
      <c r="F110" s="207" t="s">
        <v>543</v>
      </c>
      <c r="G110" s="208" t="s">
        <v>511</v>
      </c>
      <c r="H110" s="209">
        <v>1</v>
      </c>
      <c r="I110" s="210"/>
      <c r="J110" s="211">
        <f>ROUND(I110*H110,2)</f>
        <v>0</v>
      </c>
      <c r="K110" s="207" t="s">
        <v>126</v>
      </c>
      <c r="L110" s="45"/>
      <c r="M110" s="212" t="s">
        <v>28</v>
      </c>
      <c r="N110" s="213" t="s">
        <v>44</v>
      </c>
      <c r="O110" s="85"/>
      <c r="P110" s="214">
        <f>O110*H110</f>
        <v>0</v>
      </c>
      <c r="Q110" s="214">
        <v>0</v>
      </c>
      <c r="R110" s="214">
        <f>Q110*H110</f>
        <v>0</v>
      </c>
      <c r="S110" s="214">
        <v>0</v>
      </c>
      <c r="T110" s="215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6" t="s">
        <v>512</v>
      </c>
      <c r="AT110" s="216" t="s">
        <v>122</v>
      </c>
      <c r="AU110" s="216" t="s">
        <v>83</v>
      </c>
      <c r="AY110" s="18" t="s">
        <v>120</v>
      </c>
      <c r="BE110" s="217">
        <f>IF(N110="základní",J110,0)</f>
        <v>0</v>
      </c>
      <c r="BF110" s="217">
        <f>IF(N110="snížená",J110,0)</f>
        <v>0</v>
      </c>
      <c r="BG110" s="217">
        <f>IF(N110="zákl. přenesená",J110,0)</f>
        <v>0</v>
      </c>
      <c r="BH110" s="217">
        <f>IF(N110="sníž. přenesená",J110,0)</f>
        <v>0</v>
      </c>
      <c r="BI110" s="217">
        <f>IF(N110="nulová",J110,0)</f>
        <v>0</v>
      </c>
      <c r="BJ110" s="18" t="s">
        <v>81</v>
      </c>
      <c r="BK110" s="217">
        <f>ROUND(I110*H110,2)</f>
        <v>0</v>
      </c>
      <c r="BL110" s="18" t="s">
        <v>512</v>
      </c>
      <c r="BM110" s="216" t="s">
        <v>544</v>
      </c>
    </row>
    <row r="111" s="2" customFormat="1">
      <c r="A111" s="39"/>
      <c r="B111" s="40"/>
      <c r="C111" s="41"/>
      <c r="D111" s="218" t="s">
        <v>129</v>
      </c>
      <c r="E111" s="41"/>
      <c r="F111" s="219" t="s">
        <v>543</v>
      </c>
      <c r="G111" s="41"/>
      <c r="H111" s="41"/>
      <c r="I111" s="220"/>
      <c r="J111" s="41"/>
      <c r="K111" s="41"/>
      <c r="L111" s="45"/>
      <c r="M111" s="221"/>
      <c r="N111" s="222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129</v>
      </c>
      <c r="AU111" s="18" t="s">
        <v>83</v>
      </c>
    </row>
    <row r="112" s="2" customFormat="1">
      <c r="A112" s="39"/>
      <c r="B112" s="40"/>
      <c r="C112" s="41"/>
      <c r="D112" s="223" t="s">
        <v>131</v>
      </c>
      <c r="E112" s="41"/>
      <c r="F112" s="224" t="s">
        <v>545</v>
      </c>
      <c r="G112" s="41"/>
      <c r="H112" s="41"/>
      <c r="I112" s="220"/>
      <c r="J112" s="41"/>
      <c r="K112" s="41"/>
      <c r="L112" s="45"/>
      <c r="M112" s="221"/>
      <c r="N112" s="222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131</v>
      </c>
      <c r="AU112" s="18" t="s">
        <v>83</v>
      </c>
    </row>
    <row r="113" s="2" customFormat="1">
      <c r="A113" s="39"/>
      <c r="B113" s="40"/>
      <c r="C113" s="41"/>
      <c r="D113" s="218" t="s">
        <v>149</v>
      </c>
      <c r="E113" s="41"/>
      <c r="F113" s="247" t="s">
        <v>546</v>
      </c>
      <c r="G113" s="41"/>
      <c r="H113" s="41"/>
      <c r="I113" s="220"/>
      <c r="J113" s="41"/>
      <c r="K113" s="41"/>
      <c r="L113" s="45"/>
      <c r="M113" s="221"/>
      <c r="N113" s="222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149</v>
      </c>
      <c r="AU113" s="18" t="s">
        <v>83</v>
      </c>
    </row>
    <row r="114" s="12" customFormat="1" ht="22.8" customHeight="1">
      <c r="A114" s="12"/>
      <c r="B114" s="189"/>
      <c r="C114" s="190"/>
      <c r="D114" s="191" t="s">
        <v>72</v>
      </c>
      <c r="E114" s="203" t="s">
        <v>547</v>
      </c>
      <c r="F114" s="203" t="s">
        <v>548</v>
      </c>
      <c r="G114" s="190"/>
      <c r="H114" s="190"/>
      <c r="I114" s="193"/>
      <c r="J114" s="204">
        <f>BK114</f>
        <v>0</v>
      </c>
      <c r="K114" s="190"/>
      <c r="L114" s="195"/>
      <c r="M114" s="196"/>
      <c r="N114" s="197"/>
      <c r="O114" s="197"/>
      <c r="P114" s="198">
        <f>SUM(P115:P121)</f>
        <v>0</v>
      </c>
      <c r="Q114" s="197"/>
      <c r="R114" s="198">
        <f>SUM(R115:R121)</f>
        <v>0</v>
      </c>
      <c r="S114" s="197"/>
      <c r="T114" s="199">
        <f>SUM(T115:T121)</f>
        <v>0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200" t="s">
        <v>160</v>
      </c>
      <c r="AT114" s="201" t="s">
        <v>72</v>
      </c>
      <c r="AU114" s="201" t="s">
        <v>81</v>
      </c>
      <c r="AY114" s="200" t="s">
        <v>120</v>
      </c>
      <c r="BK114" s="202">
        <f>SUM(BK115:BK121)</f>
        <v>0</v>
      </c>
    </row>
    <row r="115" s="2" customFormat="1" ht="16.5" customHeight="1">
      <c r="A115" s="39"/>
      <c r="B115" s="40"/>
      <c r="C115" s="205" t="s">
        <v>178</v>
      </c>
      <c r="D115" s="205" t="s">
        <v>122</v>
      </c>
      <c r="E115" s="206" t="s">
        <v>549</v>
      </c>
      <c r="F115" s="207" t="s">
        <v>550</v>
      </c>
      <c r="G115" s="208" t="s">
        <v>511</v>
      </c>
      <c r="H115" s="209">
        <v>1</v>
      </c>
      <c r="I115" s="210"/>
      <c r="J115" s="211">
        <f>ROUND(I115*H115,2)</f>
        <v>0</v>
      </c>
      <c r="K115" s="207" t="s">
        <v>126</v>
      </c>
      <c r="L115" s="45"/>
      <c r="M115" s="212" t="s">
        <v>28</v>
      </c>
      <c r="N115" s="213" t="s">
        <v>44</v>
      </c>
      <c r="O115" s="85"/>
      <c r="P115" s="214">
        <f>O115*H115</f>
        <v>0</v>
      </c>
      <c r="Q115" s="214">
        <v>0</v>
      </c>
      <c r="R115" s="214">
        <f>Q115*H115</f>
        <v>0</v>
      </c>
      <c r="S115" s="214">
        <v>0</v>
      </c>
      <c r="T115" s="215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16" t="s">
        <v>512</v>
      </c>
      <c r="AT115" s="216" t="s">
        <v>122</v>
      </c>
      <c r="AU115" s="216" t="s">
        <v>83</v>
      </c>
      <c r="AY115" s="18" t="s">
        <v>120</v>
      </c>
      <c r="BE115" s="217">
        <f>IF(N115="základní",J115,0)</f>
        <v>0</v>
      </c>
      <c r="BF115" s="217">
        <f>IF(N115="snížená",J115,0)</f>
        <v>0</v>
      </c>
      <c r="BG115" s="217">
        <f>IF(N115="zákl. přenesená",J115,0)</f>
        <v>0</v>
      </c>
      <c r="BH115" s="217">
        <f>IF(N115="sníž. přenesená",J115,0)</f>
        <v>0</v>
      </c>
      <c r="BI115" s="217">
        <f>IF(N115="nulová",J115,0)</f>
        <v>0</v>
      </c>
      <c r="BJ115" s="18" t="s">
        <v>81</v>
      </c>
      <c r="BK115" s="217">
        <f>ROUND(I115*H115,2)</f>
        <v>0</v>
      </c>
      <c r="BL115" s="18" t="s">
        <v>512</v>
      </c>
      <c r="BM115" s="216" t="s">
        <v>551</v>
      </c>
    </row>
    <row r="116" s="2" customFormat="1">
      <c r="A116" s="39"/>
      <c r="B116" s="40"/>
      <c r="C116" s="41"/>
      <c r="D116" s="218" t="s">
        <v>129</v>
      </c>
      <c r="E116" s="41"/>
      <c r="F116" s="219" t="s">
        <v>550</v>
      </c>
      <c r="G116" s="41"/>
      <c r="H116" s="41"/>
      <c r="I116" s="220"/>
      <c r="J116" s="41"/>
      <c r="K116" s="41"/>
      <c r="L116" s="45"/>
      <c r="M116" s="221"/>
      <c r="N116" s="222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129</v>
      </c>
      <c r="AU116" s="18" t="s">
        <v>83</v>
      </c>
    </row>
    <row r="117" s="2" customFormat="1">
      <c r="A117" s="39"/>
      <c r="B117" s="40"/>
      <c r="C117" s="41"/>
      <c r="D117" s="223" t="s">
        <v>131</v>
      </c>
      <c r="E117" s="41"/>
      <c r="F117" s="224" t="s">
        <v>552</v>
      </c>
      <c r="G117" s="41"/>
      <c r="H117" s="41"/>
      <c r="I117" s="220"/>
      <c r="J117" s="41"/>
      <c r="K117" s="41"/>
      <c r="L117" s="45"/>
      <c r="M117" s="221"/>
      <c r="N117" s="222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131</v>
      </c>
      <c r="AU117" s="18" t="s">
        <v>83</v>
      </c>
    </row>
    <row r="118" s="2" customFormat="1">
      <c r="A118" s="39"/>
      <c r="B118" s="40"/>
      <c r="C118" s="41"/>
      <c r="D118" s="218" t="s">
        <v>149</v>
      </c>
      <c r="E118" s="41"/>
      <c r="F118" s="247" t="s">
        <v>553</v>
      </c>
      <c r="G118" s="41"/>
      <c r="H118" s="41"/>
      <c r="I118" s="220"/>
      <c r="J118" s="41"/>
      <c r="K118" s="41"/>
      <c r="L118" s="45"/>
      <c r="M118" s="221"/>
      <c r="N118" s="222"/>
      <c r="O118" s="85"/>
      <c r="P118" s="85"/>
      <c r="Q118" s="85"/>
      <c r="R118" s="85"/>
      <c r="S118" s="85"/>
      <c r="T118" s="86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149</v>
      </c>
      <c r="AU118" s="18" t="s">
        <v>83</v>
      </c>
    </row>
    <row r="119" s="2" customFormat="1" ht="16.5" customHeight="1">
      <c r="A119" s="39"/>
      <c r="B119" s="40"/>
      <c r="C119" s="205" t="s">
        <v>187</v>
      </c>
      <c r="D119" s="205" t="s">
        <v>122</v>
      </c>
      <c r="E119" s="206" t="s">
        <v>554</v>
      </c>
      <c r="F119" s="207" t="s">
        <v>555</v>
      </c>
      <c r="G119" s="208" t="s">
        <v>511</v>
      </c>
      <c r="H119" s="209">
        <v>1</v>
      </c>
      <c r="I119" s="210"/>
      <c r="J119" s="211">
        <f>ROUND(I119*H119,2)</f>
        <v>0</v>
      </c>
      <c r="K119" s="207" t="s">
        <v>126</v>
      </c>
      <c r="L119" s="45"/>
      <c r="M119" s="212" t="s">
        <v>28</v>
      </c>
      <c r="N119" s="213" t="s">
        <v>44</v>
      </c>
      <c r="O119" s="85"/>
      <c r="P119" s="214">
        <f>O119*H119</f>
        <v>0</v>
      </c>
      <c r="Q119" s="214">
        <v>0</v>
      </c>
      <c r="R119" s="214">
        <f>Q119*H119</f>
        <v>0</v>
      </c>
      <c r="S119" s="214">
        <v>0</v>
      </c>
      <c r="T119" s="215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6" t="s">
        <v>512</v>
      </c>
      <c r="AT119" s="216" t="s">
        <v>122</v>
      </c>
      <c r="AU119" s="216" t="s">
        <v>83</v>
      </c>
      <c r="AY119" s="18" t="s">
        <v>120</v>
      </c>
      <c r="BE119" s="217">
        <f>IF(N119="základní",J119,0)</f>
        <v>0</v>
      </c>
      <c r="BF119" s="217">
        <f>IF(N119="snížená",J119,0)</f>
        <v>0</v>
      </c>
      <c r="BG119" s="217">
        <f>IF(N119="zákl. přenesená",J119,0)</f>
        <v>0</v>
      </c>
      <c r="BH119" s="217">
        <f>IF(N119="sníž. přenesená",J119,0)</f>
        <v>0</v>
      </c>
      <c r="BI119" s="217">
        <f>IF(N119="nulová",J119,0)</f>
        <v>0</v>
      </c>
      <c r="BJ119" s="18" t="s">
        <v>81</v>
      </c>
      <c r="BK119" s="217">
        <f>ROUND(I119*H119,2)</f>
        <v>0</v>
      </c>
      <c r="BL119" s="18" t="s">
        <v>512</v>
      </c>
      <c r="BM119" s="216" t="s">
        <v>556</v>
      </c>
    </row>
    <row r="120" s="2" customFormat="1">
      <c r="A120" s="39"/>
      <c r="B120" s="40"/>
      <c r="C120" s="41"/>
      <c r="D120" s="218" t="s">
        <v>129</v>
      </c>
      <c r="E120" s="41"/>
      <c r="F120" s="219" t="s">
        <v>555</v>
      </c>
      <c r="G120" s="41"/>
      <c r="H120" s="41"/>
      <c r="I120" s="220"/>
      <c r="J120" s="41"/>
      <c r="K120" s="41"/>
      <c r="L120" s="45"/>
      <c r="M120" s="221"/>
      <c r="N120" s="222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129</v>
      </c>
      <c r="AU120" s="18" t="s">
        <v>83</v>
      </c>
    </row>
    <row r="121" s="2" customFormat="1">
      <c r="A121" s="39"/>
      <c r="B121" s="40"/>
      <c r="C121" s="41"/>
      <c r="D121" s="223" t="s">
        <v>131</v>
      </c>
      <c r="E121" s="41"/>
      <c r="F121" s="224" t="s">
        <v>557</v>
      </c>
      <c r="G121" s="41"/>
      <c r="H121" s="41"/>
      <c r="I121" s="220"/>
      <c r="J121" s="41"/>
      <c r="K121" s="41"/>
      <c r="L121" s="45"/>
      <c r="M121" s="258"/>
      <c r="N121" s="259"/>
      <c r="O121" s="260"/>
      <c r="P121" s="260"/>
      <c r="Q121" s="260"/>
      <c r="R121" s="260"/>
      <c r="S121" s="260"/>
      <c r="T121" s="261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131</v>
      </c>
      <c r="AU121" s="18" t="s">
        <v>83</v>
      </c>
    </row>
    <row r="122" s="2" customFormat="1" ht="6.96" customHeight="1">
      <c r="A122" s="39"/>
      <c r="B122" s="60"/>
      <c r="C122" s="61"/>
      <c r="D122" s="61"/>
      <c r="E122" s="61"/>
      <c r="F122" s="61"/>
      <c r="G122" s="61"/>
      <c r="H122" s="61"/>
      <c r="I122" s="61"/>
      <c r="J122" s="61"/>
      <c r="K122" s="61"/>
      <c r="L122" s="45"/>
      <c r="M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</sheetData>
  <sheetProtection sheet="1" autoFilter="0" formatColumns="0" formatRows="0" objects="1" scenarios="1" spinCount="100000" saltValue="mgf0vhyKFrnrxismQCo2mIcnBtNmPvSrjkie88Yo8KiPwg1TFRLu3IB8j0B/mhpMmYYwqaXDEZ6XBoIf9tuXjg==" hashValue="JfGglpzpN9+bEeozAhs7vc2j4qO0rM57i0MeKgfB5VWA8fMAkqQrNtwJEyak5vqpRnmtNfSTm3V7IFnpqTeRZQ==" algorithmName="SHA-512" password="CC35"/>
  <autoFilter ref="C82:K121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8" r:id="rId1" display="https://podminky.urs.cz/item/CS_URS_2025_02/012164000"/>
    <hyperlink ref="F92" r:id="rId2" display="https://podminky.urs.cz/item/CS_URS_2025_02/012303000"/>
    <hyperlink ref="F95" r:id="rId3" display="https://podminky.urs.cz/item/CS_URS_2025_02/012403000"/>
    <hyperlink ref="F99" r:id="rId4" display="https://podminky.urs.cz/item/CS_URS_2025_02/012414000"/>
    <hyperlink ref="F103" r:id="rId5" display="https://podminky.urs.cz/item/CS_URS_2025_02/013254000"/>
    <hyperlink ref="F108" r:id="rId6" display="https://podminky.urs.cz/item/CS_URS_2025_02/030001000"/>
    <hyperlink ref="F112" r:id="rId7" display="https://podminky.urs.cz/item/CS_URS_2025_02/034303000"/>
    <hyperlink ref="F117" r:id="rId8" display="https://podminky.urs.cz/item/CS_URS_2025_02/043002000"/>
    <hyperlink ref="F121" r:id="rId9" display="https://podminky.urs.cz/item/CS_URS_2025_02/043154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0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62" customWidth="1"/>
    <col min="2" max="2" width="1.667969" style="262" customWidth="1"/>
    <col min="3" max="4" width="5" style="262" customWidth="1"/>
    <col min="5" max="5" width="11.66016" style="262" customWidth="1"/>
    <col min="6" max="6" width="9.160156" style="262" customWidth="1"/>
    <col min="7" max="7" width="5" style="262" customWidth="1"/>
    <col min="8" max="8" width="77.83203" style="262" customWidth="1"/>
    <col min="9" max="10" width="20" style="262" customWidth="1"/>
    <col min="11" max="11" width="1.667969" style="262" customWidth="1"/>
  </cols>
  <sheetData>
    <row r="1" s="1" customFormat="1" ht="37.5" customHeight="1"/>
    <row r="2" s="1" customFormat="1" ht="7.5" customHeight="1">
      <c r="B2" s="263"/>
      <c r="C2" s="264"/>
      <c r="D2" s="264"/>
      <c r="E2" s="264"/>
      <c r="F2" s="264"/>
      <c r="G2" s="264"/>
      <c r="H2" s="264"/>
      <c r="I2" s="264"/>
      <c r="J2" s="264"/>
      <c r="K2" s="265"/>
    </row>
    <row r="3" s="15" customFormat="1" ht="45" customHeight="1">
      <c r="B3" s="266"/>
      <c r="C3" s="267" t="s">
        <v>558</v>
      </c>
      <c r="D3" s="267"/>
      <c r="E3" s="267"/>
      <c r="F3" s="267"/>
      <c r="G3" s="267"/>
      <c r="H3" s="267"/>
      <c r="I3" s="267"/>
      <c r="J3" s="267"/>
      <c r="K3" s="268"/>
    </row>
    <row r="4" s="1" customFormat="1" ht="25.5" customHeight="1">
      <c r="B4" s="269"/>
      <c r="C4" s="270" t="s">
        <v>559</v>
      </c>
      <c r="D4" s="270"/>
      <c r="E4" s="270"/>
      <c r="F4" s="270"/>
      <c r="G4" s="270"/>
      <c r="H4" s="270"/>
      <c r="I4" s="270"/>
      <c r="J4" s="270"/>
      <c r="K4" s="271"/>
    </row>
    <row r="5" s="1" customFormat="1" ht="5.25" customHeight="1">
      <c r="B5" s="269"/>
      <c r="C5" s="272"/>
      <c r="D5" s="272"/>
      <c r="E5" s="272"/>
      <c r="F5" s="272"/>
      <c r="G5" s="272"/>
      <c r="H5" s="272"/>
      <c r="I5" s="272"/>
      <c r="J5" s="272"/>
      <c r="K5" s="271"/>
    </row>
    <row r="6" s="1" customFormat="1" ht="15" customHeight="1">
      <c r="B6" s="269"/>
      <c r="C6" s="273" t="s">
        <v>560</v>
      </c>
      <c r="D6" s="273"/>
      <c r="E6" s="273"/>
      <c r="F6" s="273"/>
      <c r="G6" s="273"/>
      <c r="H6" s="273"/>
      <c r="I6" s="273"/>
      <c r="J6" s="273"/>
      <c r="K6" s="271"/>
    </row>
    <row r="7" s="1" customFormat="1" ht="15" customHeight="1">
      <c r="B7" s="274"/>
      <c r="C7" s="273" t="s">
        <v>561</v>
      </c>
      <c r="D7" s="273"/>
      <c r="E7" s="273"/>
      <c r="F7" s="273"/>
      <c r="G7" s="273"/>
      <c r="H7" s="273"/>
      <c r="I7" s="273"/>
      <c r="J7" s="273"/>
      <c r="K7" s="271"/>
    </row>
    <row r="8" s="1" customFormat="1" ht="12.75" customHeight="1">
      <c r="B8" s="274"/>
      <c r="C8" s="273"/>
      <c r="D8" s="273"/>
      <c r="E8" s="273"/>
      <c r="F8" s="273"/>
      <c r="G8" s="273"/>
      <c r="H8" s="273"/>
      <c r="I8" s="273"/>
      <c r="J8" s="273"/>
      <c r="K8" s="271"/>
    </row>
    <row r="9" s="1" customFormat="1" ht="15" customHeight="1">
      <c r="B9" s="274"/>
      <c r="C9" s="273" t="s">
        <v>562</v>
      </c>
      <c r="D9" s="273"/>
      <c r="E9" s="273"/>
      <c r="F9" s="273"/>
      <c r="G9" s="273"/>
      <c r="H9" s="273"/>
      <c r="I9" s="273"/>
      <c r="J9" s="273"/>
      <c r="K9" s="271"/>
    </row>
    <row r="10" s="1" customFormat="1" ht="15" customHeight="1">
      <c r="B10" s="274"/>
      <c r="C10" s="273"/>
      <c r="D10" s="273" t="s">
        <v>563</v>
      </c>
      <c r="E10" s="273"/>
      <c r="F10" s="273"/>
      <c r="G10" s="273"/>
      <c r="H10" s="273"/>
      <c r="I10" s="273"/>
      <c r="J10" s="273"/>
      <c r="K10" s="271"/>
    </row>
    <row r="11" s="1" customFormat="1" ht="15" customHeight="1">
      <c r="B11" s="274"/>
      <c r="C11" s="275"/>
      <c r="D11" s="273" t="s">
        <v>564</v>
      </c>
      <c r="E11" s="273"/>
      <c r="F11" s="273"/>
      <c r="G11" s="273"/>
      <c r="H11" s="273"/>
      <c r="I11" s="273"/>
      <c r="J11" s="273"/>
      <c r="K11" s="271"/>
    </row>
    <row r="12" s="1" customFormat="1" ht="15" customHeight="1">
      <c r="B12" s="274"/>
      <c r="C12" s="275"/>
      <c r="D12" s="273"/>
      <c r="E12" s="273"/>
      <c r="F12" s="273"/>
      <c r="G12" s="273"/>
      <c r="H12" s="273"/>
      <c r="I12" s="273"/>
      <c r="J12" s="273"/>
      <c r="K12" s="271"/>
    </row>
    <row r="13" s="1" customFormat="1" ht="15" customHeight="1">
      <c r="B13" s="274"/>
      <c r="C13" s="275"/>
      <c r="D13" s="276" t="s">
        <v>565</v>
      </c>
      <c r="E13" s="273"/>
      <c r="F13" s="273"/>
      <c r="G13" s="273"/>
      <c r="H13" s="273"/>
      <c r="I13" s="273"/>
      <c r="J13" s="273"/>
      <c r="K13" s="271"/>
    </row>
    <row r="14" s="1" customFormat="1" ht="12.75" customHeight="1">
      <c r="B14" s="274"/>
      <c r="C14" s="275"/>
      <c r="D14" s="275"/>
      <c r="E14" s="275"/>
      <c r="F14" s="275"/>
      <c r="G14" s="275"/>
      <c r="H14" s="275"/>
      <c r="I14" s="275"/>
      <c r="J14" s="275"/>
      <c r="K14" s="271"/>
    </row>
    <row r="15" s="1" customFormat="1" ht="15" customHeight="1">
      <c r="B15" s="274"/>
      <c r="C15" s="275"/>
      <c r="D15" s="273" t="s">
        <v>566</v>
      </c>
      <c r="E15" s="273"/>
      <c r="F15" s="273"/>
      <c r="G15" s="273"/>
      <c r="H15" s="273"/>
      <c r="I15" s="273"/>
      <c r="J15" s="273"/>
      <c r="K15" s="271"/>
    </row>
    <row r="16" s="1" customFormat="1" ht="15" customHeight="1">
      <c r="B16" s="274"/>
      <c r="C16" s="275"/>
      <c r="D16" s="273" t="s">
        <v>567</v>
      </c>
      <c r="E16" s="273"/>
      <c r="F16" s="273"/>
      <c r="G16" s="273"/>
      <c r="H16" s="273"/>
      <c r="I16" s="273"/>
      <c r="J16" s="273"/>
      <c r="K16" s="271"/>
    </row>
    <row r="17" s="1" customFormat="1" ht="15" customHeight="1">
      <c r="B17" s="274"/>
      <c r="C17" s="275"/>
      <c r="D17" s="273" t="s">
        <v>568</v>
      </c>
      <c r="E17" s="273"/>
      <c r="F17" s="273"/>
      <c r="G17" s="273"/>
      <c r="H17" s="273"/>
      <c r="I17" s="273"/>
      <c r="J17" s="273"/>
      <c r="K17" s="271"/>
    </row>
    <row r="18" s="1" customFormat="1" ht="15" customHeight="1">
      <c r="B18" s="274"/>
      <c r="C18" s="275"/>
      <c r="D18" s="275"/>
      <c r="E18" s="277" t="s">
        <v>569</v>
      </c>
      <c r="F18" s="273" t="s">
        <v>570</v>
      </c>
      <c r="G18" s="273"/>
      <c r="H18" s="273"/>
      <c r="I18" s="273"/>
      <c r="J18" s="273"/>
      <c r="K18" s="271"/>
    </row>
    <row r="19" s="1" customFormat="1" ht="15" customHeight="1">
      <c r="B19" s="274"/>
      <c r="C19" s="275"/>
      <c r="D19" s="275"/>
      <c r="E19" s="277" t="s">
        <v>80</v>
      </c>
      <c r="F19" s="273" t="s">
        <v>571</v>
      </c>
      <c r="G19" s="273"/>
      <c r="H19" s="273"/>
      <c r="I19" s="273"/>
      <c r="J19" s="273"/>
      <c r="K19" s="271"/>
    </row>
    <row r="20" s="1" customFormat="1" ht="15" customHeight="1">
      <c r="B20" s="274"/>
      <c r="C20" s="275"/>
      <c r="D20" s="275"/>
      <c r="E20" s="277" t="s">
        <v>572</v>
      </c>
      <c r="F20" s="273" t="s">
        <v>573</v>
      </c>
      <c r="G20" s="273"/>
      <c r="H20" s="273"/>
      <c r="I20" s="273"/>
      <c r="J20" s="273"/>
      <c r="K20" s="271"/>
    </row>
    <row r="21" s="1" customFormat="1" ht="15" customHeight="1">
      <c r="B21" s="274"/>
      <c r="C21" s="275"/>
      <c r="D21" s="275"/>
      <c r="E21" s="277" t="s">
        <v>86</v>
      </c>
      <c r="F21" s="273" t="s">
        <v>574</v>
      </c>
      <c r="G21" s="273"/>
      <c r="H21" s="273"/>
      <c r="I21" s="273"/>
      <c r="J21" s="273"/>
      <c r="K21" s="271"/>
    </row>
    <row r="22" s="1" customFormat="1" ht="15" customHeight="1">
      <c r="B22" s="274"/>
      <c r="C22" s="275"/>
      <c r="D22" s="275"/>
      <c r="E22" s="277" t="s">
        <v>575</v>
      </c>
      <c r="F22" s="273" t="s">
        <v>576</v>
      </c>
      <c r="G22" s="273"/>
      <c r="H22" s="273"/>
      <c r="I22" s="273"/>
      <c r="J22" s="273"/>
      <c r="K22" s="271"/>
    </row>
    <row r="23" s="1" customFormat="1" ht="15" customHeight="1">
      <c r="B23" s="274"/>
      <c r="C23" s="275"/>
      <c r="D23" s="275"/>
      <c r="E23" s="277" t="s">
        <v>577</v>
      </c>
      <c r="F23" s="273" t="s">
        <v>578</v>
      </c>
      <c r="G23" s="273"/>
      <c r="H23" s="273"/>
      <c r="I23" s="273"/>
      <c r="J23" s="273"/>
      <c r="K23" s="271"/>
    </row>
    <row r="24" s="1" customFormat="1" ht="12.75" customHeight="1">
      <c r="B24" s="274"/>
      <c r="C24" s="275"/>
      <c r="D24" s="275"/>
      <c r="E24" s="275"/>
      <c r="F24" s="275"/>
      <c r="G24" s="275"/>
      <c r="H24" s="275"/>
      <c r="I24" s="275"/>
      <c r="J24" s="275"/>
      <c r="K24" s="271"/>
    </row>
    <row r="25" s="1" customFormat="1" ht="15" customHeight="1">
      <c r="B25" s="274"/>
      <c r="C25" s="273" t="s">
        <v>579</v>
      </c>
      <c r="D25" s="273"/>
      <c r="E25" s="273"/>
      <c r="F25" s="273"/>
      <c r="G25" s="273"/>
      <c r="H25" s="273"/>
      <c r="I25" s="273"/>
      <c r="J25" s="273"/>
      <c r="K25" s="271"/>
    </row>
    <row r="26" s="1" customFormat="1" ht="15" customHeight="1">
      <c r="B26" s="274"/>
      <c r="C26" s="273" t="s">
        <v>580</v>
      </c>
      <c r="D26" s="273"/>
      <c r="E26" s="273"/>
      <c r="F26" s="273"/>
      <c r="G26" s="273"/>
      <c r="H26" s="273"/>
      <c r="I26" s="273"/>
      <c r="J26" s="273"/>
      <c r="K26" s="271"/>
    </row>
    <row r="27" s="1" customFormat="1" ht="15" customHeight="1">
      <c r="B27" s="274"/>
      <c r="C27" s="273"/>
      <c r="D27" s="273" t="s">
        <v>581</v>
      </c>
      <c r="E27" s="273"/>
      <c r="F27" s="273"/>
      <c r="G27" s="273"/>
      <c r="H27" s="273"/>
      <c r="I27" s="273"/>
      <c r="J27" s="273"/>
      <c r="K27" s="271"/>
    </row>
    <row r="28" s="1" customFormat="1" ht="15" customHeight="1">
      <c r="B28" s="274"/>
      <c r="C28" s="275"/>
      <c r="D28" s="273" t="s">
        <v>582</v>
      </c>
      <c r="E28" s="273"/>
      <c r="F28" s="273"/>
      <c r="G28" s="273"/>
      <c r="H28" s="273"/>
      <c r="I28" s="273"/>
      <c r="J28" s="273"/>
      <c r="K28" s="271"/>
    </row>
    <row r="29" s="1" customFormat="1" ht="12.75" customHeight="1">
      <c r="B29" s="274"/>
      <c r="C29" s="275"/>
      <c r="D29" s="275"/>
      <c r="E29" s="275"/>
      <c r="F29" s="275"/>
      <c r="G29" s="275"/>
      <c r="H29" s="275"/>
      <c r="I29" s="275"/>
      <c r="J29" s="275"/>
      <c r="K29" s="271"/>
    </row>
    <row r="30" s="1" customFormat="1" ht="15" customHeight="1">
      <c r="B30" s="274"/>
      <c r="C30" s="275"/>
      <c r="D30" s="273" t="s">
        <v>583</v>
      </c>
      <c r="E30" s="273"/>
      <c r="F30" s="273"/>
      <c r="G30" s="273"/>
      <c r="H30" s="273"/>
      <c r="I30" s="273"/>
      <c r="J30" s="273"/>
      <c r="K30" s="271"/>
    </row>
    <row r="31" s="1" customFormat="1" ht="15" customHeight="1">
      <c r="B31" s="274"/>
      <c r="C31" s="275"/>
      <c r="D31" s="273" t="s">
        <v>584</v>
      </c>
      <c r="E31" s="273"/>
      <c r="F31" s="273"/>
      <c r="G31" s="273"/>
      <c r="H31" s="273"/>
      <c r="I31" s="273"/>
      <c r="J31" s="273"/>
      <c r="K31" s="271"/>
    </row>
    <row r="32" s="1" customFormat="1" ht="12.75" customHeight="1">
      <c r="B32" s="274"/>
      <c r="C32" s="275"/>
      <c r="D32" s="275"/>
      <c r="E32" s="275"/>
      <c r="F32" s="275"/>
      <c r="G32" s="275"/>
      <c r="H32" s="275"/>
      <c r="I32" s="275"/>
      <c r="J32" s="275"/>
      <c r="K32" s="271"/>
    </row>
    <row r="33" s="1" customFormat="1" ht="15" customHeight="1">
      <c r="B33" s="274"/>
      <c r="C33" s="275"/>
      <c r="D33" s="273" t="s">
        <v>585</v>
      </c>
      <c r="E33" s="273"/>
      <c r="F33" s="273"/>
      <c r="G33" s="273"/>
      <c r="H33" s="273"/>
      <c r="I33" s="273"/>
      <c r="J33" s="273"/>
      <c r="K33" s="271"/>
    </row>
    <row r="34" s="1" customFormat="1" ht="15" customHeight="1">
      <c r="B34" s="274"/>
      <c r="C34" s="275"/>
      <c r="D34" s="273" t="s">
        <v>586</v>
      </c>
      <c r="E34" s="273"/>
      <c r="F34" s="273"/>
      <c r="G34" s="273"/>
      <c r="H34" s="273"/>
      <c r="I34" s="273"/>
      <c r="J34" s="273"/>
      <c r="K34" s="271"/>
    </row>
    <row r="35" s="1" customFormat="1" ht="15" customHeight="1">
      <c r="B35" s="274"/>
      <c r="C35" s="275"/>
      <c r="D35" s="273" t="s">
        <v>587</v>
      </c>
      <c r="E35" s="273"/>
      <c r="F35" s="273"/>
      <c r="G35" s="273"/>
      <c r="H35" s="273"/>
      <c r="I35" s="273"/>
      <c r="J35" s="273"/>
      <c r="K35" s="271"/>
    </row>
    <row r="36" s="1" customFormat="1" ht="15" customHeight="1">
      <c r="B36" s="274"/>
      <c r="C36" s="275"/>
      <c r="D36" s="273"/>
      <c r="E36" s="276" t="s">
        <v>106</v>
      </c>
      <c r="F36" s="273"/>
      <c r="G36" s="273" t="s">
        <v>588</v>
      </c>
      <c r="H36" s="273"/>
      <c r="I36" s="273"/>
      <c r="J36" s="273"/>
      <c r="K36" s="271"/>
    </row>
    <row r="37" s="1" customFormat="1" ht="30.75" customHeight="1">
      <c r="B37" s="274"/>
      <c r="C37" s="275"/>
      <c r="D37" s="273"/>
      <c r="E37" s="276" t="s">
        <v>589</v>
      </c>
      <c r="F37" s="273"/>
      <c r="G37" s="273" t="s">
        <v>590</v>
      </c>
      <c r="H37" s="273"/>
      <c r="I37" s="273"/>
      <c r="J37" s="273"/>
      <c r="K37" s="271"/>
    </row>
    <row r="38" s="1" customFormat="1" ht="15" customHeight="1">
      <c r="B38" s="274"/>
      <c r="C38" s="275"/>
      <c r="D38" s="273"/>
      <c r="E38" s="276" t="s">
        <v>54</v>
      </c>
      <c r="F38" s="273"/>
      <c r="G38" s="273" t="s">
        <v>591</v>
      </c>
      <c r="H38" s="273"/>
      <c r="I38" s="273"/>
      <c r="J38" s="273"/>
      <c r="K38" s="271"/>
    </row>
    <row r="39" s="1" customFormat="1" ht="15" customHeight="1">
      <c r="B39" s="274"/>
      <c r="C39" s="275"/>
      <c r="D39" s="273"/>
      <c r="E39" s="276" t="s">
        <v>55</v>
      </c>
      <c r="F39" s="273"/>
      <c r="G39" s="273" t="s">
        <v>592</v>
      </c>
      <c r="H39" s="273"/>
      <c r="I39" s="273"/>
      <c r="J39" s="273"/>
      <c r="K39" s="271"/>
    </row>
    <row r="40" s="1" customFormat="1" ht="15" customHeight="1">
      <c r="B40" s="274"/>
      <c r="C40" s="275"/>
      <c r="D40" s="273"/>
      <c r="E40" s="276" t="s">
        <v>107</v>
      </c>
      <c r="F40" s="273"/>
      <c r="G40" s="273" t="s">
        <v>593</v>
      </c>
      <c r="H40" s="273"/>
      <c r="I40" s="273"/>
      <c r="J40" s="273"/>
      <c r="K40" s="271"/>
    </row>
    <row r="41" s="1" customFormat="1" ht="15" customHeight="1">
      <c r="B41" s="274"/>
      <c r="C41" s="275"/>
      <c r="D41" s="273"/>
      <c r="E41" s="276" t="s">
        <v>108</v>
      </c>
      <c r="F41" s="273"/>
      <c r="G41" s="273" t="s">
        <v>594</v>
      </c>
      <c r="H41" s="273"/>
      <c r="I41" s="273"/>
      <c r="J41" s="273"/>
      <c r="K41" s="271"/>
    </row>
    <row r="42" s="1" customFormat="1" ht="15" customHeight="1">
      <c r="B42" s="274"/>
      <c r="C42" s="275"/>
      <c r="D42" s="273"/>
      <c r="E42" s="276" t="s">
        <v>595</v>
      </c>
      <c r="F42" s="273"/>
      <c r="G42" s="273" t="s">
        <v>596</v>
      </c>
      <c r="H42" s="273"/>
      <c r="I42" s="273"/>
      <c r="J42" s="273"/>
      <c r="K42" s="271"/>
    </row>
    <row r="43" s="1" customFormat="1" ht="15" customHeight="1">
      <c r="B43" s="274"/>
      <c r="C43" s="275"/>
      <c r="D43" s="273"/>
      <c r="E43" s="276"/>
      <c r="F43" s="273"/>
      <c r="G43" s="273" t="s">
        <v>597</v>
      </c>
      <c r="H43" s="273"/>
      <c r="I43" s="273"/>
      <c r="J43" s="273"/>
      <c r="K43" s="271"/>
    </row>
    <row r="44" s="1" customFormat="1" ht="15" customHeight="1">
      <c r="B44" s="274"/>
      <c r="C44" s="275"/>
      <c r="D44" s="273"/>
      <c r="E44" s="276" t="s">
        <v>598</v>
      </c>
      <c r="F44" s="273"/>
      <c r="G44" s="273" t="s">
        <v>599</v>
      </c>
      <c r="H44" s="273"/>
      <c r="I44" s="273"/>
      <c r="J44" s="273"/>
      <c r="K44" s="271"/>
    </row>
    <row r="45" s="1" customFormat="1" ht="15" customHeight="1">
      <c r="B45" s="274"/>
      <c r="C45" s="275"/>
      <c r="D45" s="273"/>
      <c r="E45" s="276" t="s">
        <v>110</v>
      </c>
      <c r="F45" s="273"/>
      <c r="G45" s="273" t="s">
        <v>600</v>
      </c>
      <c r="H45" s="273"/>
      <c r="I45" s="273"/>
      <c r="J45" s="273"/>
      <c r="K45" s="271"/>
    </row>
    <row r="46" s="1" customFormat="1" ht="12.75" customHeight="1">
      <c r="B46" s="274"/>
      <c r="C46" s="275"/>
      <c r="D46" s="273"/>
      <c r="E46" s="273"/>
      <c r="F46" s="273"/>
      <c r="G46" s="273"/>
      <c r="H46" s="273"/>
      <c r="I46" s="273"/>
      <c r="J46" s="273"/>
      <c r="K46" s="271"/>
    </row>
    <row r="47" s="1" customFormat="1" ht="15" customHeight="1">
      <c r="B47" s="274"/>
      <c r="C47" s="275"/>
      <c r="D47" s="273" t="s">
        <v>601</v>
      </c>
      <c r="E47" s="273"/>
      <c r="F47" s="273"/>
      <c r="G47" s="273"/>
      <c r="H47" s="273"/>
      <c r="I47" s="273"/>
      <c r="J47" s="273"/>
      <c r="K47" s="271"/>
    </row>
    <row r="48" s="1" customFormat="1" ht="15" customHeight="1">
      <c r="B48" s="274"/>
      <c r="C48" s="275"/>
      <c r="D48" s="275"/>
      <c r="E48" s="273" t="s">
        <v>602</v>
      </c>
      <c r="F48" s="273"/>
      <c r="G48" s="273"/>
      <c r="H48" s="273"/>
      <c r="I48" s="273"/>
      <c r="J48" s="273"/>
      <c r="K48" s="271"/>
    </row>
    <row r="49" s="1" customFormat="1" ht="15" customHeight="1">
      <c r="B49" s="274"/>
      <c r="C49" s="275"/>
      <c r="D49" s="275"/>
      <c r="E49" s="273" t="s">
        <v>603</v>
      </c>
      <c r="F49" s="273"/>
      <c r="G49" s="273"/>
      <c r="H49" s="273"/>
      <c r="I49" s="273"/>
      <c r="J49" s="273"/>
      <c r="K49" s="271"/>
    </row>
    <row r="50" s="1" customFormat="1" ht="15" customHeight="1">
      <c r="B50" s="274"/>
      <c r="C50" s="275"/>
      <c r="D50" s="275"/>
      <c r="E50" s="273" t="s">
        <v>604</v>
      </c>
      <c r="F50" s="273"/>
      <c r="G50" s="273"/>
      <c r="H50" s="273"/>
      <c r="I50" s="273"/>
      <c r="J50" s="273"/>
      <c r="K50" s="271"/>
    </row>
    <row r="51" s="1" customFormat="1" ht="15" customHeight="1">
      <c r="B51" s="274"/>
      <c r="C51" s="275"/>
      <c r="D51" s="273" t="s">
        <v>605</v>
      </c>
      <c r="E51" s="273"/>
      <c r="F51" s="273"/>
      <c r="G51" s="273"/>
      <c r="H51" s="273"/>
      <c r="I51" s="273"/>
      <c r="J51" s="273"/>
      <c r="K51" s="271"/>
    </row>
    <row r="52" s="1" customFormat="1" ht="25.5" customHeight="1">
      <c r="B52" s="269"/>
      <c r="C52" s="270" t="s">
        <v>606</v>
      </c>
      <c r="D52" s="270"/>
      <c r="E52" s="270"/>
      <c r="F52" s="270"/>
      <c r="G52" s="270"/>
      <c r="H52" s="270"/>
      <c r="I52" s="270"/>
      <c r="J52" s="270"/>
      <c r="K52" s="271"/>
    </row>
    <row r="53" s="1" customFormat="1" ht="5.25" customHeight="1">
      <c r="B53" s="269"/>
      <c r="C53" s="272"/>
      <c r="D53" s="272"/>
      <c r="E53" s="272"/>
      <c r="F53" s="272"/>
      <c r="G53" s="272"/>
      <c r="H53" s="272"/>
      <c r="I53" s="272"/>
      <c r="J53" s="272"/>
      <c r="K53" s="271"/>
    </row>
    <row r="54" s="1" customFormat="1" ht="15" customHeight="1">
      <c r="B54" s="269"/>
      <c r="C54" s="273" t="s">
        <v>607</v>
      </c>
      <c r="D54" s="273"/>
      <c r="E54" s="273"/>
      <c r="F54" s="273"/>
      <c r="G54" s="273"/>
      <c r="H54" s="273"/>
      <c r="I54" s="273"/>
      <c r="J54" s="273"/>
      <c r="K54" s="271"/>
    </row>
    <row r="55" s="1" customFormat="1" ht="15" customHeight="1">
      <c r="B55" s="269"/>
      <c r="C55" s="273" t="s">
        <v>608</v>
      </c>
      <c r="D55" s="273"/>
      <c r="E55" s="273"/>
      <c r="F55" s="273"/>
      <c r="G55" s="273"/>
      <c r="H55" s="273"/>
      <c r="I55" s="273"/>
      <c r="J55" s="273"/>
      <c r="K55" s="271"/>
    </row>
    <row r="56" s="1" customFormat="1" ht="12.75" customHeight="1">
      <c r="B56" s="269"/>
      <c r="C56" s="273"/>
      <c r="D56" s="273"/>
      <c r="E56" s="273"/>
      <c r="F56" s="273"/>
      <c r="G56" s="273"/>
      <c r="H56" s="273"/>
      <c r="I56" s="273"/>
      <c r="J56" s="273"/>
      <c r="K56" s="271"/>
    </row>
    <row r="57" s="1" customFormat="1" ht="15" customHeight="1">
      <c r="B57" s="269"/>
      <c r="C57" s="273" t="s">
        <v>609</v>
      </c>
      <c r="D57" s="273"/>
      <c r="E57" s="273"/>
      <c r="F57" s="273"/>
      <c r="G57" s="273"/>
      <c r="H57" s="273"/>
      <c r="I57" s="273"/>
      <c r="J57" s="273"/>
      <c r="K57" s="271"/>
    </row>
    <row r="58" s="1" customFormat="1" ht="15" customHeight="1">
      <c r="B58" s="269"/>
      <c r="C58" s="275"/>
      <c r="D58" s="273" t="s">
        <v>610</v>
      </c>
      <c r="E58" s="273"/>
      <c r="F58" s="273"/>
      <c r="G58" s="273"/>
      <c r="H58" s="273"/>
      <c r="I58" s="273"/>
      <c r="J58" s="273"/>
      <c r="K58" s="271"/>
    </row>
    <row r="59" s="1" customFormat="1" ht="15" customHeight="1">
      <c r="B59" s="269"/>
      <c r="C59" s="275"/>
      <c r="D59" s="273" t="s">
        <v>611</v>
      </c>
      <c r="E59" s="273"/>
      <c r="F59" s="273"/>
      <c r="G59" s="273"/>
      <c r="H59" s="273"/>
      <c r="I59" s="273"/>
      <c r="J59" s="273"/>
      <c r="K59" s="271"/>
    </row>
    <row r="60" s="1" customFormat="1" ht="15" customHeight="1">
      <c r="B60" s="269"/>
      <c r="C60" s="275"/>
      <c r="D60" s="273" t="s">
        <v>612</v>
      </c>
      <c r="E60" s="273"/>
      <c r="F60" s="273"/>
      <c r="G60" s="273"/>
      <c r="H60" s="273"/>
      <c r="I60" s="273"/>
      <c r="J60" s="273"/>
      <c r="K60" s="271"/>
    </row>
    <row r="61" s="1" customFormat="1" ht="15" customHeight="1">
      <c r="B61" s="269"/>
      <c r="C61" s="275"/>
      <c r="D61" s="273" t="s">
        <v>613</v>
      </c>
      <c r="E61" s="273"/>
      <c r="F61" s="273"/>
      <c r="G61" s="273"/>
      <c r="H61" s="273"/>
      <c r="I61" s="273"/>
      <c r="J61" s="273"/>
      <c r="K61" s="271"/>
    </row>
    <row r="62" s="1" customFormat="1" ht="15" customHeight="1">
      <c r="B62" s="269"/>
      <c r="C62" s="275"/>
      <c r="D62" s="278" t="s">
        <v>614</v>
      </c>
      <c r="E62" s="278"/>
      <c r="F62" s="278"/>
      <c r="G62" s="278"/>
      <c r="H62" s="278"/>
      <c r="I62" s="278"/>
      <c r="J62" s="278"/>
      <c r="K62" s="271"/>
    </row>
    <row r="63" s="1" customFormat="1" ht="15" customHeight="1">
      <c r="B63" s="269"/>
      <c r="C63" s="275"/>
      <c r="D63" s="273" t="s">
        <v>615</v>
      </c>
      <c r="E63" s="273"/>
      <c r="F63" s="273"/>
      <c r="G63" s="273"/>
      <c r="H63" s="273"/>
      <c r="I63" s="273"/>
      <c r="J63" s="273"/>
      <c r="K63" s="271"/>
    </row>
    <row r="64" s="1" customFormat="1" ht="12.75" customHeight="1">
      <c r="B64" s="269"/>
      <c r="C64" s="275"/>
      <c r="D64" s="275"/>
      <c r="E64" s="279"/>
      <c r="F64" s="275"/>
      <c r="G64" s="275"/>
      <c r="H64" s="275"/>
      <c r="I64" s="275"/>
      <c r="J64" s="275"/>
      <c r="K64" s="271"/>
    </row>
    <row r="65" s="1" customFormat="1" ht="15" customHeight="1">
      <c r="B65" s="269"/>
      <c r="C65" s="275"/>
      <c r="D65" s="273" t="s">
        <v>616</v>
      </c>
      <c r="E65" s="273"/>
      <c r="F65" s="273"/>
      <c r="G65" s="273"/>
      <c r="H65" s="273"/>
      <c r="I65" s="273"/>
      <c r="J65" s="273"/>
      <c r="K65" s="271"/>
    </row>
    <row r="66" s="1" customFormat="1" ht="15" customHeight="1">
      <c r="B66" s="269"/>
      <c r="C66" s="275"/>
      <c r="D66" s="278" t="s">
        <v>617</v>
      </c>
      <c r="E66" s="278"/>
      <c r="F66" s="278"/>
      <c r="G66" s="278"/>
      <c r="H66" s="278"/>
      <c r="I66" s="278"/>
      <c r="J66" s="278"/>
      <c r="K66" s="271"/>
    </row>
    <row r="67" s="1" customFormat="1" ht="15" customHeight="1">
      <c r="B67" s="269"/>
      <c r="C67" s="275"/>
      <c r="D67" s="273" t="s">
        <v>618</v>
      </c>
      <c r="E67" s="273"/>
      <c r="F67" s="273"/>
      <c r="G67" s="273"/>
      <c r="H67" s="273"/>
      <c r="I67" s="273"/>
      <c r="J67" s="273"/>
      <c r="K67" s="271"/>
    </row>
    <row r="68" s="1" customFormat="1" ht="15" customHeight="1">
      <c r="B68" s="269"/>
      <c r="C68" s="275"/>
      <c r="D68" s="273" t="s">
        <v>619</v>
      </c>
      <c r="E68" s="273"/>
      <c r="F68" s="273"/>
      <c r="G68" s="273"/>
      <c r="H68" s="273"/>
      <c r="I68" s="273"/>
      <c r="J68" s="273"/>
      <c r="K68" s="271"/>
    </row>
    <row r="69" s="1" customFormat="1" ht="15" customHeight="1">
      <c r="B69" s="269"/>
      <c r="C69" s="275"/>
      <c r="D69" s="273" t="s">
        <v>620</v>
      </c>
      <c r="E69" s="273"/>
      <c r="F69" s="273"/>
      <c r="G69" s="273"/>
      <c r="H69" s="273"/>
      <c r="I69" s="273"/>
      <c r="J69" s="273"/>
      <c r="K69" s="271"/>
    </row>
    <row r="70" s="1" customFormat="1" ht="15" customHeight="1">
      <c r="B70" s="269"/>
      <c r="C70" s="275"/>
      <c r="D70" s="273" t="s">
        <v>621</v>
      </c>
      <c r="E70" s="273"/>
      <c r="F70" s="273"/>
      <c r="G70" s="273"/>
      <c r="H70" s="273"/>
      <c r="I70" s="273"/>
      <c r="J70" s="273"/>
      <c r="K70" s="271"/>
    </row>
    <row r="71" s="1" customFormat="1" ht="12.75" customHeight="1">
      <c r="B71" s="280"/>
      <c r="C71" s="281"/>
      <c r="D71" s="281"/>
      <c r="E71" s="281"/>
      <c r="F71" s="281"/>
      <c r="G71" s="281"/>
      <c r="H71" s="281"/>
      <c r="I71" s="281"/>
      <c r="J71" s="281"/>
      <c r="K71" s="282"/>
    </row>
    <row r="72" s="1" customFormat="1" ht="18.75" customHeight="1">
      <c r="B72" s="283"/>
      <c r="C72" s="283"/>
      <c r="D72" s="283"/>
      <c r="E72" s="283"/>
      <c r="F72" s="283"/>
      <c r="G72" s="283"/>
      <c r="H72" s="283"/>
      <c r="I72" s="283"/>
      <c r="J72" s="283"/>
      <c r="K72" s="284"/>
    </row>
    <row r="73" s="1" customFormat="1" ht="18.75" customHeight="1">
      <c r="B73" s="284"/>
      <c r="C73" s="284"/>
      <c r="D73" s="284"/>
      <c r="E73" s="284"/>
      <c r="F73" s="284"/>
      <c r="G73" s="284"/>
      <c r="H73" s="284"/>
      <c r="I73" s="284"/>
      <c r="J73" s="284"/>
      <c r="K73" s="284"/>
    </row>
    <row r="74" s="1" customFormat="1" ht="7.5" customHeight="1">
      <c r="B74" s="285"/>
      <c r="C74" s="286"/>
      <c r="D74" s="286"/>
      <c r="E74" s="286"/>
      <c r="F74" s="286"/>
      <c r="G74" s="286"/>
      <c r="H74" s="286"/>
      <c r="I74" s="286"/>
      <c r="J74" s="286"/>
      <c r="K74" s="287"/>
    </row>
    <row r="75" s="1" customFormat="1" ht="45" customHeight="1">
      <c r="B75" s="288"/>
      <c r="C75" s="289" t="s">
        <v>622</v>
      </c>
      <c r="D75" s="289"/>
      <c r="E75" s="289"/>
      <c r="F75" s="289"/>
      <c r="G75" s="289"/>
      <c r="H75" s="289"/>
      <c r="I75" s="289"/>
      <c r="J75" s="289"/>
      <c r="K75" s="290"/>
    </row>
    <row r="76" s="1" customFormat="1" ht="17.25" customHeight="1">
      <c r="B76" s="288"/>
      <c r="C76" s="291" t="s">
        <v>623</v>
      </c>
      <c r="D76" s="291"/>
      <c r="E76" s="291"/>
      <c r="F76" s="291" t="s">
        <v>624</v>
      </c>
      <c r="G76" s="292"/>
      <c r="H76" s="291" t="s">
        <v>55</v>
      </c>
      <c r="I76" s="291" t="s">
        <v>58</v>
      </c>
      <c r="J76" s="291" t="s">
        <v>625</v>
      </c>
      <c r="K76" s="290"/>
    </row>
    <row r="77" s="1" customFormat="1" ht="17.25" customHeight="1">
      <c r="B77" s="288"/>
      <c r="C77" s="293" t="s">
        <v>626</v>
      </c>
      <c r="D77" s="293"/>
      <c r="E77" s="293"/>
      <c r="F77" s="294" t="s">
        <v>627</v>
      </c>
      <c r="G77" s="295"/>
      <c r="H77" s="293"/>
      <c r="I77" s="293"/>
      <c r="J77" s="293" t="s">
        <v>628</v>
      </c>
      <c r="K77" s="290"/>
    </row>
    <row r="78" s="1" customFormat="1" ht="5.25" customHeight="1">
      <c r="B78" s="288"/>
      <c r="C78" s="296"/>
      <c r="D78" s="296"/>
      <c r="E78" s="296"/>
      <c r="F78" s="296"/>
      <c r="G78" s="297"/>
      <c r="H78" s="296"/>
      <c r="I78" s="296"/>
      <c r="J78" s="296"/>
      <c r="K78" s="290"/>
    </row>
    <row r="79" s="1" customFormat="1" ht="15" customHeight="1">
      <c r="B79" s="288"/>
      <c r="C79" s="276" t="s">
        <v>54</v>
      </c>
      <c r="D79" s="298"/>
      <c r="E79" s="298"/>
      <c r="F79" s="299" t="s">
        <v>629</v>
      </c>
      <c r="G79" s="300"/>
      <c r="H79" s="276" t="s">
        <v>630</v>
      </c>
      <c r="I79" s="276" t="s">
        <v>631</v>
      </c>
      <c r="J79" s="276">
        <v>20</v>
      </c>
      <c r="K79" s="290"/>
    </row>
    <row r="80" s="1" customFormat="1" ht="15" customHeight="1">
      <c r="B80" s="288"/>
      <c r="C80" s="276" t="s">
        <v>632</v>
      </c>
      <c r="D80" s="276"/>
      <c r="E80" s="276"/>
      <c r="F80" s="299" t="s">
        <v>629</v>
      </c>
      <c r="G80" s="300"/>
      <c r="H80" s="276" t="s">
        <v>633</v>
      </c>
      <c r="I80" s="276" t="s">
        <v>631</v>
      </c>
      <c r="J80" s="276">
        <v>120</v>
      </c>
      <c r="K80" s="290"/>
    </row>
    <row r="81" s="1" customFormat="1" ht="15" customHeight="1">
      <c r="B81" s="301"/>
      <c r="C81" s="276" t="s">
        <v>634</v>
      </c>
      <c r="D81" s="276"/>
      <c r="E81" s="276"/>
      <c r="F81" s="299" t="s">
        <v>635</v>
      </c>
      <c r="G81" s="300"/>
      <c r="H81" s="276" t="s">
        <v>636</v>
      </c>
      <c r="I81" s="276" t="s">
        <v>631</v>
      </c>
      <c r="J81" s="276">
        <v>50</v>
      </c>
      <c r="K81" s="290"/>
    </row>
    <row r="82" s="1" customFormat="1" ht="15" customHeight="1">
      <c r="B82" s="301"/>
      <c r="C82" s="276" t="s">
        <v>637</v>
      </c>
      <c r="D82" s="276"/>
      <c r="E82" s="276"/>
      <c r="F82" s="299" t="s">
        <v>629</v>
      </c>
      <c r="G82" s="300"/>
      <c r="H82" s="276" t="s">
        <v>638</v>
      </c>
      <c r="I82" s="276" t="s">
        <v>639</v>
      </c>
      <c r="J82" s="276"/>
      <c r="K82" s="290"/>
    </row>
    <row r="83" s="1" customFormat="1" ht="15" customHeight="1">
      <c r="B83" s="301"/>
      <c r="C83" s="302" t="s">
        <v>640</v>
      </c>
      <c r="D83" s="302"/>
      <c r="E83" s="302"/>
      <c r="F83" s="303" t="s">
        <v>635</v>
      </c>
      <c r="G83" s="302"/>
      <c r="H83" s="302" t="s">
        <v>641</v>
      </c>
      <c r="I83" s="302" t="s">
        <v>631</v>
      </c>
      <c r="J83" s="302">
        <v>15</v>
      </c>
      <c r="K83" s="290"/>
    </row>
    <row r="84" s="1" customFormat="1" ht="15" customHeight="1">
      <c r="B84" s="301"/>
      <c r="C84" s="302" t="s">
        <v>642</v>
      </c>
      <c r="D84" s="302"/>
      <c r="E84" s="302"/>
      <c r="F84" s="303" t="s">
        <v>635</v>
      </c>
      <c r="G84" s="302"/>
      <c r="H84" s="302" t="s">
        <v>643</v>
      </c>
      <c r="I84" s="302" t="s">
        <v>631</v>
      </c>
      <c r="J84" s="302">
        <v>15</v>
      </c>
      <c r="K84" s="290"/>
    </row>
    <row r="85" s="1" customFormat="1" ht="15" customHeight="1">
      <c r="B85" s="301"/>
      <c r="C85" s="302" t="s">
        <v>644</v>
      </c>
      <c r="D85" s="302"/>
      <c r="E85" s="302"/>
      <c r="F85" s="303" t="s">
        <v>635</v>
      </c>
      <c r="G85" s="302"/>
      <c r="H85" s="302" t="s">
        <v>645</v>
      </c>
      <c r="I85" s="302" t="s">
        <v>631</v>
      </c>
      <c r="J85" s="302">
        <v>20</v>
      </c>
      <c r="K85" s="290"/>
    </row>
    <row r="86" s="1" customFormat="1" ht="15" customHeight="1">
      <c r="B86" s="301"/>
      <c r="C86" s="302" t="s">
        <v>646</v>
      </c>
      <c r="D86" s="302"/>
      <c r="E86" s="302"/>
      <c r="F86" s="303" t="s">
        <v>635</v>
      </c>
      <c r="G86" s="302"/>
      <c r="H86" s="302" t="s">
        <v>647</v>
      </c>
      <c r="I86" s="302" t="s">
        <v>631</v>
      </c>
      <c r="J86" s="302">
        <v>20</v>
      </c>
      <c r="K86" s="290"/>
    </row>
    <row r="87" s="1" customFormat="1" ht="15" customHeight="1">
      <c r="B87" s="301"/>
      <c r="C87" s="276" t="s">
        <v>648</v>
      </c>
      <c r="D87" s="276"/>
      <c r="E87" s="276"/>
      <c r="F87" s="299" t="s">
        <v>635</v>
      </c>
      <c r="G87" s="300"/>
      <c r="H87" s="276" t="s">
        <v>649</v>
      </c>
      <c r="I87" s="276" t="s">
        <v>631</v>
      </c>
      <c r="J87" s="276">
        <v>50</v>
      </c>
      <c r="K87" s="290"/>
    </row>
    <row r="88" s="1" customFormat="1" ht="15" customHeight="1">
      <c r="B88" s="301"/>
      <c r="C88" s="276" t="s">
        <v>650</v>
      </c>
      <c r="D88" s="276"/>
      <c r="E88" s="276"/>
      <c r="F88" s="299" t="s">
        <v>635</v>
      </c>
      <c r="G88" s="300"/>
      <c r="H88" s="276" t="s">
        <v>651</v>
      </c>
      <c r="I88" s="276" t="s">
        <v>631</v>
      </c>
      <c r="J88" s="276">
        <v>20</v>
      </c>
      <c r="K88" s="290"/>
    </row>
    <row r="89" s="1" customFormat="1" ht="15" customHeight="1">
      <c r="B89" s="301"/>
      <c r="C89" s="276" t="s">
        <v>652</v>
      </c>
      <c r="D89" s="276"/>
      <c r="E89" s="276"/>
      <c r="F89" s="299" t="s">
        <v>635</v>
      </c>
      <c r="G89" s="300"/>
      <c r="H89" s="276" t="s">
        <v>653</v>
      </c>
      <c r="I89" s="276" t="s">
        <v>631</v>
      </c>
      <c r="J89" s="276">
        <v>20</v>
      </c>
      <c r="K89" s="290"/>
    </row>
    <row r="90" s="1" customFormat="1" ht="15" customHeight="1">
      <c r="B90" s="301"/>
      <c r="C90" s="276" t="s">
        <v>654</v>
      </c>
      <c r="D90" s="276"/>
      <c r="E90" s="276"/>
      <c r="F90" s="299" t="s">
        <v>635</v>
      </c>
      <c r="G90" s="300"/>
      <c r="H90" s="276" t="s">
        <v>655</v>
      </c>
      <c r="I90" s="276" t="s">
        <v>631</v>
      </c>
      <c r="J90" s="276">
        <v>50</v>
      </c>
      <c r="K90" s="290"/>
    </row>
    <row r="91" s="1" customFormat="1" ht="15" customHeight="1">
      <c r="B91" s="301"/>
      <c r="C91" s="276" t="s">
        <v>656</v>
      </c>
      <c r="D91" s="276"/>
      <c r="E91" s="276"/>
      <c r="F91" s="299" t="s">
        <v>635</v>
      </c>
      <c r="G91" s="300"/>
      <c r="H91" s="276" t="s">
        <v>656</v>
      </c>
      <c r="I91" s="276" t="s">
        <v>631</v>
      </c>
      <c r="J91" s="276">
        <v>50</v>
      </c>
      <c r="K91" s="290"/>
    </row>
    <row r="92" s="1" customFormat="1" ht="15" customHeight="1">
      <c r="B92" s="301"/>
      <c r="C92" s="276" t="s">
        <v>657</v>
      </c>
      <c r="D92" s="276"/>
      <c r="E92" s="276"/>
      <c r="F92" s="299" t="s">
        <v>635</v>
      </c>
      <c r="G92" s="300"/>
      <c r="H92" s="276" t="s">
        <v>658</v>
      </c>
      <c r="I92" s="276" t="s">
        <v>631</v>
      </c>
      <c r="J92" s="276">
        <v>255</v>
      </c>
      <c r="K92" s="290"/>
    </row>
    <row r="93" s="1" customFormat="1" ht="15" customHeight="1">
      <c r="B93" s="301"/>
      <c r="C93" s="276" t="s">
        <v>659</v>
      </c>
      <c r="D93" s="276"/>
      <c r="E93" s="276"/>
      <c r="F93" s="299" t="s">
        <v>629</v>
      </c>
      <c r="G93" s="300"/>
      <c r="H93" s="276" t="s">
        <v>660</v>
      </c>
      <c r="I93" s="276" t="s">
        <v>661</v>
      </c>
      <c r="J93" s="276"/>
      <c r="K93" s="290"/>
    </row>
    <row r="94" s="1" customFormat="1" ht="15" customHeight="1">
      <c r="B94" s="301"/>
      <c r="C94" s="276" t="s">
        <v>662</v>
      </c>
      <c r="D94" s="276"/>
      <c r="E94" s="276"/>
      <c r="F94" s="299" t="s">
        <v>629</v>
      </c>
      <c r="G94" s="300"/>
      <c r="H94" s="276" t="s">
        <v>663</v>
      </c>
      <c r="I94" s="276" t="s">
        <v>664</v>
      </c>
      <c r="J94" s="276"/>
      <c r="K94" s="290"/>
    </row>
    <row r="95" s="1" customFormat="1" ht="15" customHeight="1">
      <c r="B95" s="301"/>
      <c r="C95" s="276" t="s">
        <v>665</v>
      </c>
      <c r="D95" s="276"/>
      <c r="E95" s="276"/>
      <c r="F95" s="299" t="s">
        <v>629</v>
      </c>
      <c r="G95" s="300"/>
      <c r="H95" s="276" t="s">
        <v>665</v>
      </c>
      <c r="I95" s="276" t="s">
        <v>664</v>
      </c>
      <c r="J95" s="276"/>
      <c r="K95" s="290"/>
    </row>
    <row r="96" s="1" customFormat="1" ht="15" customHeight="1">
      <c r="B96" s="301"/>
      <c r="C96" s="276" t="s">
        <v>39</v>
      </c>
      <c r="D96" s="276"/>
      <c r="E96" s="276"/>
      <c r="F96" s="299" t="s">
        <v>629</v>
      </c>
      <c r="G96" s="300"/>
      <c r="H96" s="276" t="s">
        <v>666</v>
      </c>
      <c r="I96" s="276" t="s">
        <v>664</v>
      </c>
      <c r="J96" s="276"/>
      <c r="K96" s="290"/>
    </row>
    <row r="97" s="1" customFormat="1" ht="15" customHeight="1">
      <c r="B97" s="301"/>
      <c r="C97" s="276" t="s">
        <v>49</v>
      </c>
      <c r="D97" s="276"/>
      <c r="E97" s="276"/>
      <c r="F97" s="299" t="s">
        <v>629</v>
      </c>
      <c r="G97" s="300"/>
      <c r="H97" s="276" t="s">
        <v>667</v>
      </c>
      <c r="I97" s="276" t="s">
        <v>664</v>
      </c>
      <c r="J97" s="276"/>
      <c r="K97" s="290"/>
    </row>
    <row r="98" s="1" customFormat="1" ht="15" customHeight="1">
      <c r="B98" s="304"/>
      <c r="C98" s="305"/>
      <c r="D98" s="305"/>
      <c r="E98" s="305"/>
      <c r="F98" s="305"/>
      <c r="G98" s="305"/>
      <c r="H98" s="305"/>
      <c r="I98" s="305"/>
      <c r="J98" s="305"/>
      <c r="K98" s="306"/>
    </row>
    <row r="99" s="1" customFormat="1" ht="18.75" customHeight="1">
      <c r="B99" s="307"/>
      <c r="C99" s="308"/>
      <c r="D99" s="308"/>
      <c r="E99" s="308"/>
      <c r="F99" s="308"/>
      <c r="G99" s="308"/>
      <c r="H99" s="308"/>
      <c r="I99" s="308"/>
      <c r="J99" s="308"/>
      <c r="K99" s="307"/>
    </row>
    <row r="100" s="1" customFormat="1" ht="18.75" customHeight="1">
      <c r="B100" s="284"/>
      <c r="C100" s="284"/>
      <c r="D100" s="284"/>
      <c r="E100" s="284"/>
      <c r="F100" s="284"/>
      <c r="G100" s="284"/>
      <c r="H100" s="284"/>
      <c r="I100" s="284"/>
      <c r="J100" s="284"/>
      <c r="K100" s="284"/>
    </row>
    <row r="101" s="1" customFormat="1" ht="7.5" customHeight="1">
      <c r="B101" s="285"/>
      <c r="C101" s="286"/>
      <c r="D101" s="286"/>
      <c r="E101" s="286"/>
      <c r="F101" s="286"/>
      <c r="G101" s="286"/>
      <c r="H101" s="286"/>
      <c r="I101" s="286"/>
      <c r="J101" s="286"/>
      <c r="K101" s="287"/>
    </row>
    <row r="102" s="1" customFormat="1" ht="45" customHeight="1">
      <c r="B102" s="288"/>
      <c r="C102" s="289" t="s">
        <v>668</v>
      </c>
      <c r="D102" s="289"/>
      <c r="E102" s="289"/>
      <c r="F102" s="289"/>
      <c r="G102" s="289"/>
      <c r="H102" s="289"/>
      <c r="I102" s="289"/>
      <c r="J102" s="289"/>
      <c r="K102" s="290"/>
    </row>
    <row r="103" s="1" customFormat="1" ht="17.25" customHeight="1">
      <c r="B103" s="288"/>
      <c r="C103" s="291" t="s">
        <v>623</v>
      </c>
      <c r="D103" s="291"/>
      <c r="E103" s="291"/>
      <c r="F103" s="291" t="s">
        <v>624</v>
      </c>
      <c r="G103" s="292"/>
      <c r="H103" s="291" t="s">
        <v>55</v>
      </c>
      <c r="I103" s="291" t="s">
        <v>58</v>
      </c>
      <c r="J103" s="291" t="s">
        <v>625</v>
      </c>
      <c r="K103" s="290"/>
    </row>
    <row r="104" s="1" customFormat="1" ht="17.25" customHeight="1">
      <c r="B104" s="288"/>
      <c r="C104" s="293" t="s">
        <v>626</v>
      </c>
      <c r="D104" s="293"/>
      <c r="E104" s="293"/>
      <c r="F104" s="294" t="s">
        <v>627</v>
      </c>
      <c r="G104" s="295"/>
      <c r="H104" s="293"/>
      <c r="I104" s="293"/>
      <c r="J104" s="293" t="s">
        <v>628</v>
      </c>
      <c r="K104" s="290"/>
    </row>
    <row r="105" s="1" customFormat="1" ht="5.25" customHeight="1">
      <c r="B105" s="288"/>
      <c r="C105" s="291"/>
      <c r="D105" s="291"/>
      <c r="E105" s="291"/>
      <c r="F105" s="291"/>
      <c r="G105" s="309"/>
      <c r="H105" s="291"/>
      <c r="I105" s="291"/>
      <c r="J105" s="291"/>
      <c r="K105" s="290"/>
    </row>
    <row r="106" s="1" customFormat="1" ht="15" customHeight="1">
      <c r="B106" s="288"/>
      <c r="C106" s="276" t="s">
        <v>54</v>
      </c>
      <c r="D106" s="298"/>
      <c r="E106" s="298"/>
      <c r="F106" s="299" t="s">
        <v>629</v>
      </c>
      <c r="G106" s="276"/>
      <c r="H106" s="276" t="s">
        <v>669</v>
      </c>
      <c r="I106" s="276" t="s">
        <v>631</v>
      </c>
      <c r="J106" s="276">
        <v>20</v>
      </c>
      <c r="K106" s="290"/>
    </row>
    <row r="107" s="1" customFormat="1" ht="15" customHeight="1">
      <c r="B107" s="288"/>
      <c r="C107" s="276" t="s">
        <v>632</v>
      </c>
      <c r="D107" s="276"/>
      <c r="E107" s="276"/>
      <c r="F107" s="299" t="s">
        <v>629</v>
      </c>
      <c r="G107" s="276"/>
      <c r="H107" s="276" t="s">
        <v>669</v>
      </c>
      <c r="I107" s="276" t="s">
        <v>631</v>
      </c>
      <c r="J107" s="276">
        <v>120</v>
      </c>
      <c r="K107" s="290"/>
    </row>
    <row r="108" s="1" customFormat="1" ht="15" customHeight="1">
      <c r="B108" s="301"/>
      <c r="C108" s="276" t="s">
        <v>634</v>
      </c>
      <c r="D108" s="276"/>
      <c r="E108" s="276"/>
      <c r="F108" s="299" t="s">
        <v>635</v>
      </c>
      <c r="G108" s="276"/>
      <c r="H108" s="276" t="s">
        <v>669</v>
      </c>
      <c r="I108" s="276" t="s">
        <v>631</v>
      </c>
      <c r="J108" s="276">
        <v>50</v>
      </c>
      <c r="K108" s="290"/>
    </row>
    <row r="109" s="1" customFormat="1" ht="15" customHeight="1">
      <c r="B109" s="301"/>
      <c r="C109" s="276" t="s">
        <v>637</v>
      </c>
      <c r="D109" s="276"/>
      <c r="E109" s="276"/>
      <c r="F109" s="299" t="s">
        <v>629</v>
      </c>
      <c r="G109" s="276"/>
      <c r="H109" s="276" t="s">
        <v>669</v>
      </c>
      <c r="I109" s="276" t="s">
        <v>639</v>
      </c>
      <c r="J109" s="276"/>
      <c r="K109" s="290"/>
    </row>
    <row r="110" s="1" customFormat="1" ht="15" customHeight="1">
      <c r="B110" s="301"/>
      <c r="C110" s="276" t="s">
        <v>648</v>
      </c>
      <c r="D110" s="276"/>
      <c r="E110" s="276"/>
      <c r="F110" s="299" t="s">
        <v>635</v>
      </c>
      <c r="G110" s="276"/>
      <c r="H110" s="276" t="s">
        <v>669</v>
      </c>
      <c r="I110" s="276" t="s">
        <v>631</v>
      </c>
      <c r="J110" s="276">
        <v>50</v>
      </c>
      <c r="K110" s="290"/>
    </row>
    <row r="111" s="1" customFormat="1" ht="15" customHeight="1">
      <c r="B111" s="301"/>
      <c r="C111" s="276" t="s">
        <v>656</v>
      </c>
      <c r="D111" s="276"/>
      <c r="E111" s="276"/>
      <c r="F111" s="299" t="s">
        <v>635</v>
      </c>
      <c r="G111" s="276"/>
      <c r="H111" s="276" t="s">
        <v>669</v>
      </c>
      <c r="I111" s="276" t="s">
        <v>631</v>
      </c>
      <c r="J111" s="276">
        <v>50</v>
      </c>
      <c r="K111" s="290"/>
    </row>
    <row r="112" s="1" customFormat="1" ht="15" customHeight="1">
      <c r="B112" s="301"/>
      <c r="C112" s="276" t="s">
        <v>654</v>
      </c>
      <c r="D112" s="276"/>
      <c r="E112" s="276"/>
      <c r="F112" s="299" t="s">
        <v>635</v>
      </c>
      <c r="G112" s="276"/>
      <c r="H112" s="276" t="s">
        <v>669</v>
      </c>
      <c r="I112" s="276" t="s">
        <v>631</v>
      </c>
      <c r="J112" s="276">
        <v>50</v>
      </c>
      <c r="K112" s="290"/>
    </row>
    <row r="113" s="1" customFormat="1" ht="15" customHeight="1">
      <c r="B113" s="301"/>
      <c r="C113" s="276" t="s">
        <v>54</v>
      </c>
      <c r="D113" s="276"/>
      <c r="E113" s="276"/>
      <c r="F113" s="299" t="s">
        <v>629</v>
      </c>
      <c r="G113" s="276"/>
      <c r="H113" s="276" t="s">
        <v>670</v>
      </c>
      <c r="I113" s="276" t="s">
        <v>631</v>
      </c>
      <c r="J113" s="276">
        <v>20</v>
      </c>
      <c r="K113" s="290"/>
    </row>
    <row r="114" s="1" customFormat="1" ht="15" customHeight="1">
      <c r="B114" s="301"/>
      <c r="C114" s="276" t="s">
        <v>671</v>
      </c>
      <c r="D114" s="276"/>
      <c r="E114" s="276"/>
      <c r="F114" s="299" t="s">
        <v>629</v>
      </c>
      <c r="G114" s="276"/>
      <c r="H114" s="276" t="s">
        <v>672</v>
      </c>
      <c r="I114" s="276" t="s">
        <v>631</v>
      </c>
      <c r="J114" s="276">
        <v>120</v>
      </c>
      <c r="K114" s="290"/>
    </row>
    <row r="115" s="1" customFormat="1" ht="15" customHeight="1">
      <c r="B115" s="301"/>
      <c r="C115" s="276" t="s">
        <v>39</v>
      </c>
      <c r="D115" s="276"/>
      <c r="E115" s="276"/>
      <c r="F115" s="299" t="s">
        <v>629</v>
      </c>
      <c r="G115" s="276"/>
      <c r="H115" s="276" t="s">
        <v>673</v>
      </c>
      <c r="I115" s="276" t="s">
        <v>664</v>
      </c>
      <c r="J115" s="276"/>
      <c r="K115" s="290"/>
    </row>
    <row r="116" s="1" customFormat="1" ht="15" customHeight="1">
      <c r="B116" s="301"/>
      <c r="C116" s="276" t="s">
        <v>49</v>
      </c>
      <c r="D116" s="276"/>
      <c r="E116" s="276"/>
      <c r="F116" s="299" t="s">
        <v>629</v>
      </c>
      <c r="G116" s="276"/>
      <c r="H116" s="276" t="s">
        <v>674</v>
      </c>
      <c r="I116" s="276" t="s">
        <v>664</v>
      </c>
      <c r="J116" s="276"/>
      <c r="K116" s="290"/>
    </row>
    <row r="117" s="1" customFormat="1" ht="15" customHeight="1">
      <c r="B117" s="301"/>
      <c r="C117" s="276" t="s">
        <v>58</v>
      </c>
      <c r="D117" s="276"/>
      <c r="E117" s="276"/>
      <c r="F117" s="299" t="s">
        <v>629</v>
      </c>
      <c r="G117" s="276"/>
      <c r="H117" s="276" t="s">
        <v>675</v>
      </c>
      <c r="I117" s="276" t="s">
        <v>676</v>
      </c>
      <c r="J117" s="276"/>
      <c r="K117" s="290"/>
    </row>
    <row r="118" s="1" customFormat="1" ht="15" customHeight="1">
      <c r="B118" s="304"/>
      <c r="C118" s="310"/>
      <c r="D118" s="310"/>
      <c r="E118" s="310"/>
      <c r="F118" s="310"/>
      <c r="G118" s="310"/>
      <c r="H118" s="310"/>
      <c r="I118" s="310"/>
      <c r="J118" s="310"/>
      <c r="K118" s="306"/>
    </row>
    <row r="119" s="1" customFormat="1" ht="18.75" customHeight="1">
      <c r="B119" s="311"/>
      <c r="C119" s="312"/>
      <c r="D119" s="312"/>
      <c r="E119" s="312"/>
      <c r="F119" s="313"/>
      <c r="G119" s="312"/>
      <c r="H119" s="312"/>
      <c r="I119" s="312"/>
      <c r="J119" s="312"/>
      <c r="K119" s="311"/>
    </row>
    <row r="120" s="1" customFormat="1" ht="18.75" customHeight="1">
      <c r="B120" s="284"/>
      <c r="C120" s="284"/>
      <c r="D120" s="284"/>
      <c r="E120" s="284"/>
      <c r="F120" s="284"/>
      <c r="G120" s="284"/>
      <c r="H120" s="284"/>
      <c r="I120" s="284"/>
      <c r="J120" s="284"/>
      <c r="K120" s="284"/>
    </row>
    <row r="121" s="1" customFormat="1" ht="7.5" customHeight="1">
      <c r="B121" s="314"/>
      <c r="C121" s="315"/>
      <c r="D121" s="315"/>
      <c r="E121" s="315"/>
      <c r="F121" s="315"/>
      <c r="G121" s="315"/>
      <c r="H121" s="315"/>
      <c r="I121" s="315"/>
      <c r="J121" s="315"/>
      <c r="K121" s="316"/>
    </row>
    <row r="122" s="1" customFormat="1" ht="45" customHeight="1">
      <c r="B122" s="317"/>
      <c r="C122" s="267" t="s">
        <v>677</v>
      </c>
      <c r="D122" s="267"/>
      <c r="E122" s="267"/>
      <c r="F122" s="267"/>
      <c r="G122" s="267"/>
      <c r="H122" s="267"/>
      <c r="I122" s="267"/>
      <c r="J122" s="267"/>
      <c r="K122" s="318"/>
    </row>
    <row r="123" s="1" customFormat="1" ht="17.25" customHeight="1">
      <c r="B123" s="319"/>
      <c r="C123" s="291" t="s">
        <v>623</v>
      </c>
      <c r="D123" s="291"/>
      <c r="E123" s="291"/>
      <c r="F123" s="291" t="s">
        <v>624</v>
      </c>
      <c r="G123" s="292"/>
      <c r="H123" s="291" t="s">
        <v>55</v>
      </c>
      <c r="I123" s="291" t="s">
        <v>58</v>
      </c>
      <c r="J123" s="291" t="s">
        <v>625</v>
      </c>
      <c r="K123" s="320"/>
    </row>
    <row r="124" s="1" customFormat="1" ht="17.25" customHeight="1">
      <c r="B124" s="319"/>
      <c r="C124" s="293" t="s">
        <v>626</v>
      </c>
      <c r="D124" s="293"/>
      <c r="E124" s="293"/>
      <c r="F124" s="294" t="s">
        <v>627</v>
      </c>
      <c r="G124" s="295"/>
      <c r="H124" s="293"/>
      <c r="I124" s="293"/>
      <c r="J124" s="293" t="s">
        <v>628</v>
      </c>
      <c r="K124" s="320"/>
    </row>
    <row r="125" s="1" customFormat="1" ht="5.25" customHeight="1">
      <c r="B125" s="321"/>
      <c r="C125" s="296"/>
      <c r="D125" s="296"/>
      <c r="E125" s="296"/>
      <c r="F125" s="296"/>
      <c r="G125" s="322"/>
      <c r="H125" s="296"/>
      <c r="I125" s="296"/>
      <c r="J125" s="296"/>
      <c r="K125" s="323"/>
    </row>
    <row r="126" s="1" customFormat="1" ht="15" customHeight="1">
      <c r="B126" s="321"/>
      <c r="C126" s="276" t="s">
        <v>632</v>
      </c>
      <c r="D126" s="298"/>
      <c r="E126" s="298"/>
      <c r="F126" s="299" t="s">
        <v>629</v>
      </c>
      <c r="G126" s="276"/>
      <c r="H126" s="276" t="s">
        <v>669</v>
      </c>
      <c r="I126" s="276" t="s">
        <v>631</v>
      </c>
      <c r="J126" s="276">
        <v>120</v>
      </c>
      <c r="K126" s="324"/>
    </row>
    <row r="127" s="1" customFormat="1" ht="15" customHeight="1">
      <c r="B127" s="321"/>
      <c r="C127" s="276" t="s">
        <v>678</v>
      </c>
      <c r="D127" s="276"/>
      <c r="E127" s="276"/>
      <c r="F127" s="299" t="s">
        <v>629</v>
      </c>
      <c r="G127" s="276"/>
      <c r="H127" s="276" t="s">
        <v>679</v>
      </c>
      <c r="I127" s="276" t="s">
        <v>631</v>
      </c>
      <c r="J127" s="276" t="s">
        <v>680</v>
      </c>
      <c r="K127" s="324"/>
    </row>
    <row r="128" s="1" customFormat="1" ht="15" customHeight="1">
      <c r="B128" s="321"/>
      <c r="C128" s="276" t="s">
        <v>577</v>
      </c>
      <c r="D128" s="276"/>
      <c r="E128" s="276"/>
      <c r="F128" s="299" t="s">
        <v>629</v>
      </c>
      <c r="G128" s="276"/>
      <c r="H128" s="276" t="s">
        <v>681</v>
      </c>
      <c r="I128" s="276" t="s">
        <v>631</v>
      </c>
      <c r="J128" s="276" t="s">
        <v>680</v>
      </c>
      <c r="K128" s="324"/>
    </row>
    <row r="129" s="1" customFormat="1" ht="15" customHeight="1">
      <c r="B129" s="321"/>
      <c r="C129" s="276" t="s">
        <v>640</v>
      </c>
      <c r="D129" s="276"/>
      <c r="E129" s="276"/>
      <c r="F129" s="299" t="s">
        <v>635</v>
      </c>
      <c r="G129" s="276"/>
      <c r="H129" s="276" t="s">
        <v>641</v>
      </c>
      <c r="I129" s="276" t="s">
        <v>631</v>
      </c>
      <c r="J129" s="276">
        <v>15</v>
      </c>
      <c r="K129" s="324"/>
    </row>
    <row r="130" s="1" customFormat="1" ht="15" customHeight="1">
      <c r="B130" s="321"/>
      <c r="C130" s="302" t="s">
        <v>642</v>
      </c>
      <c r="D130" s="302"/>
      <c r="E130" s="302"/>
      <c r="F130" s="303" t="s">
        <v>635</v>
      </c>
      <c r="G130" s="302"/>
      <c r="H130" s="302" t="s">
        <v>643</v>
      </c>
      <c r="I130" s="302" t="s">
        <v>631</v>
      </c>
      <c r="J130" s="302">
        <v>15</v>
      </c>
      <c r="K130" s="324"/>
    </row>
    <row r="131" s="1" customFormat="1" ht="15" customHeight="1">
      <c r="B131" s="321"/>
      <c r="C131" s="302" t="s">
        <v>644</v>
      </c>
      <c r="D131" s="302"/>
      <c r="E131" s="302"/>
      <c r="F131" s="303" t="s">
        <v>635</v>
      </c>
      <c r="G131" s="302"/>
      <c r="H131" s="302" t="s">
        <v>645</v>
      </c>
      <c r="I131" s="302" t="s">
        <v>631</v>
      </c>
      <c r="J131" s="302">
        <v>20</v>
      </c>
      <c r="K131" s="324"/>
    </row>
    <row r="132" s="1" customFormat="1" ht="15" customHeight="1">
      <c r="B132" s="321"/>
      <c r="C132" s="302" t="s">
        <v>646</v>
      </c>
      <c r="D132" s="302"/>
      <c r="E132" s="302"/>
      <c r="F132" s="303" t="s">
        <v>635</v>
      </c>
      <c r="G132" s="302"/>
      <c r="H132" s="302" t="s">
        <v>647</v>
      </c>
      <c r="I132" s="302" t="s">
        <v>631</v>
      </c>
      <c r="J132" s="302">
        <v>20</v>
      </c>
      <c r="K132" s="324"/>
    </row>
    <row r="133" s="1" customFormat="1" ht="15" customHeight="1">
      <c r="B133" s="321"/>
      <c r="C133" s="276" t="s">
        <v>634</v>
      </c>
      <c r="D133" s="276"/>
      <c r="E133" s="276"/>
      <c r="F133" s="299" t="s">
        <v>635</v>
      </c>
      <c r="G133" s="276"/>
      <c r="H133" s="276" t="s">
        <v>669</v>
      </c>
      <c r="I133" s="276" t="s">
        <v>631</v>
      </c>
      <c r="J133" s="276">
        <v>50</v>
      </c>
      <c r="K133" s="324"/>
    </row>
    <row r="134" s="1" customFormat="1" ht="15" customHeight="1">
      <c r="B134" s="321"/>
      <c r="C134" s="276" t="s">
        <v>648</v>
      </c>
      <c r="D134" s="276"/>
      <c r="E134" s="276"/>
      <c r="F134" s="299" t="s">
        <v>635</v>
      </c>
      <c r="G134" s="276"/>
      <c r="H134" s="276" t="s">
        <v>669</v>
      </c>
      <c r="I134" s="276" t="s">
        <v>631</v>
      </c>
      <c r="J134" s="276">
        <v>50</v>
      </c>
      <c r="K134" s="324"/>
    </row>
    <row r="135" s="1" customFormat="1" ht="15" customHeight="1">
      <c r="B135" s="321"/>
      <c r="C135" s="276" t="s">
        <v>654</v>
      </c>
      <c r="D135" s="276"/>
      <c r="E135" s="276"/>
      <c r="F135" s="299" t="s">
        <v>635</v>
      </c>
      <c r="G135" s="276"/>
      <c r="H135" s="276" t="s">
        <v>669</v>
      </c>
      <c r="I135" s="276" t="s">
        <v>631</v>
      </c>
      <c r="J135" s="276">
        <v>50</v>
      </c>
      <c r="K135" s="324"/>
    </row>
    <row r="136" s="1" customFormat="1" ht="15" customHeight="1">
      <c r="B136" s="321"/>
      <c r="C136" s="276" t="s">
        <v>656</v>
      </c>
      <c r="D136" s="276"/>
      <c r="E136" s="276"/>
      <c r="F136" s="299" t="s">
        <v>635</v>
      </c>
      <c r="G136" s="276"/>
      <c r="H136" s="276" t="s">
        <v>669</v>
      </c>
      <c r="I136" s="276" t="s">
        <v>631</v>
      </c>
      <c r="J136" s="276">
        <v>50</v>
      </c>
      <c r="K136" s="324"/>
    </row>
    <row r="137" s="1" customFormat="1" ht="15" customHeight="1">
      <c r="B137" s="321"/>
      <c r="C137" s="276" t="s">
        <v>657</v>
      </c>
      <c r="D137" s="276"/>
      <c r="E137" s="276"/>
      <c r="F137" s="299" t="s">
        <v>635</v>
      </c>
      <c r="G137" s="276"/>
      <c r="H137" s="276" t="s">
        <v>682</v>
      </c>
      <c r="I137" s="276" t="s">
        <v>631</v>
      </c>
      <c r="J137" s="276">
        <v>255</v>
      </c>
      <c r="K137" s="324"/>
    </row>
    <row r="138" s="1" customFormat="1" ht="15" customHeight="1">
      <c r="B138" s="321"/>
      <c r="C138" s="276" t="s">
        <v>659</v>
      </c>
      <c r="D138" s="276"/>
      <c r="E138" s="276"/>
      <c r="F138" s="299" t="s">
        <v>629</v>
      </c>
      <c r="G138" s="276"/>
      <c r="H138" s="276" t="s">
        <v>683</v>
      </c>
      <c r="I138" s="276" t="s">
        <v>661</v>
      </c>
      <c r="J138" s="276"/>
      <c r="K138" s="324"/>
    </row>
    <row r="139" s="1" customFormat="1" ht="15" customHeight="1">
      <c r="B139" s="321"/>
      <c r="C139" s="276" t="s">
        <v>662</v>
      </c>
      <c r="D139" s="276"/>
      <c r="E139" s="276"/>
      <c r="F139" s="299" t="s">
        <v>629</v>
      </c>
      <c r="G139" s="276"/>
      <c r="H139" s="276" t="s">
        <v>684</v>
      </c>
      <c r="I139" s="276" t="s">
        <v>664</v>
      </c>
      <c r="J139" s="276"/>
      <c r="K139" s="324"/>
    </row>
    <row r="140" s="1" customFormat="1" ht="15" customHeight="1">
      <c r="B140" s="321"/>
      <c r="C140" s="276" t="s">
        <v>665</v>
      </c>
      <c r="D140" s="276"/>
      <c r="E140" s="276"/>
      <c r="F140" s="299" t="s">
        <v>629</v>
      </c>
      <c r="G140" s="276"/>
      <c r="H140" s="276" t="s">
        <v>665</v>
      </c>
      <c r="I140" s="276" t="s">
        <v>664</v>
      </c>
      <c r="J140" s="276"/>
      <c r="K140" s="324"/>
    </row>
    <row r="141" s="1" customFormat="1" ht="15" customHeight="1">
      <c r="B141" s="321"/>
      <c r="C141" s="276" t="s">
        <v>39</v>
      </c>
      <c r="D141" s="276"/>
      <c r="E141" s="276"/>
      <c r="F141" s="299" t="s">
        <v>629</v>
      </c>
      <c r="G141" s="276"/>
      <c r="H141" s="276" t="s">
        <v>685</v>
      </c>
      <c r="I141" s="276" t="s">
        <v>664</v>
      </c>
      <c r="J141" s="276"/>
      <c r="K141" s="324"/>
    </row>
    <row r="142" s="1" customFormat="1" ht="15" customHeight="1">
      <c r="B142" s="321"/>
      <c r="C142" s="276" t="s">
        <v>686</v>
      </c>
      <c r="D142" s="276"/>
      <c r="E142" s="276"/>
      <c r="F142" s="299" t="s">
        <v>629</v>
      </c>
      <c r="G142" s="276"/>
      <c r="H142" s="276" t="s">
        <v>687</v>
      </c>
      <c r="I142" s="276" t="s">
        <v>664</v>
      </c>
      <c r="J142" s="276"/>
      <c r="K142" s="324"/>
    </row>
    <row r="143" s="1" customFormat="1" ht="15" customHeight="1">
      <c r="B143" s="325"/>
      <c r="C143" s="326"/>
      <c r="D143" s="326"/>
      <c r="E143" s="326"/>
      <c r="F143" s="326"/>
      <c r="G143" s="326"/>
      <c r="H143" s="326"/>
      <c r="I143" s="326"/>
      <c r="J143" s="326"/>
      <c r="K143" s="327"/>
    </row>
    <row r="144" s="1" customFormat="1" ht="18.75" customHeight="1">
      <c r="B144" s="312"/>
      <c r="C144" s="312"/>
      <c r="D144" s="312"/>
      <c r="E144" s="312"/>
      <c r="F144" s="313"/>
      <c r="G144" s="312"/>
      <c r="H144" s="312"/>
      <c r="I144" s="312"/>
      <c r="J144" s="312"/>
      <c r="K144" s="312"/>
    </row>
    <row r="145" s="1" customFormat="1" ht="18.75" customHeight="1">
      <c r="B145" s="284"/>
      <c r="C145" s="284"/>
      <c r="D145" s="284"/>
      <c r="E145" s="284"/>
      <c r="F145" s="284"/>
      <c r="G145" s="284"/>
      <c r="H145" s="284"/>
      <c r="I145" s="284"/>
      <c r="J145" s="284"/>
      <c r="K145" s="284"/>
    </row>
    <row r="146" s="1" customFormat="1" ht="7.5" customHeight="1">
      <c r="B146" s="285"/>
      <c r="C146" s="286"/>
      <c r="D146" s="286"/>
      <c r="E146" s="286"/>
      <c r="F146" s="286"/>
      <c r="G146" s="286"/>
      <c r="H146" s="286"/>
      <c r="I146" s="286"/>
      <c r="J146" s="286"/>
      <c r="K146" s="287"/>
    </row>
    <row r="147" s="1" customFormat="1" ht="45" customHeight="1">
      <c r="B147" s="288"/>
      <c r="C147" s="289" t="s">
        <v>688</v>
      </c>
      <c r="D147" s="289"/>
      <c r="E147" s="289"/>
      <c r="F147" s="289"/>
      <c r="G147" s="289"/>
      <c r="H147" s="289"/>
      <c r="I147" s="289"/>
      <c r="J147" s="289"/>
      <c r="K147" s="290"/>
    </row>
    <row r="148" s="1" customFormat="1" ht="17.25" customHeight="1">
      <c r="B148" s="288"/>
      <c r="C148" s="291" t="s">
        <v>623</v>
      </c>
      <c r="D148" s="291"/>
      <c r="E148" s="291"/>
      <c r="F148" s="291" t="s">
        <v>624</v>
      </c>
      <c r="G148" s="292"/>
      <c r="H148" s="291" t="s">
        <v>55</v>
      </c>
      <c r="I148" s="291" t="s">
        <v>58</v>
      </c>
      <c r="J148" s="291" t="s">
        <v>625</v>
      </c>
      <c r="K148" s="290"/>
    </row>
    <row r="149" s="1" customFormat="1" ht="17.25" customHeight="1">
      <c r="B149" s="288"/>
      <c r="C149" s="293" t="s">
        <v>626</v>
      </c>
      <c r="D149" s="293"/>
      <c r="E149" s="293"/>
      <c r="F149" s="294" t="s">
        <v>627</v>
      </c>
      <c r="G149" s="295"/>
      <c r="H149" s="293"/>
      <c r="I149" s="293"/>
      <c r="J149" s="293" t="s">
        <v>628</v>
      </c>
      <c r="K149" s="290"/>
    </row>
    <row r="150" s="1" customFormat="1" ht="5.25" customHeight="1">
      <c r="B150" s="301"/>
      <c r="C150" s="296"/>
      <c r="D150" s="296"/>
      <c r="E150" s="296"/>
      <c r="F150" s="296"/>
      <c r="G150" s="297"/>
      <c r="H150" s="296"/>
      <c r="I150" s="296"/>
      <c r="J150" s="296"/>
      <c r="K150" s="324"/>
    </row>
    <row r="151" s="1" customFormat="1" ht="15" customHeight="1">
      <c r="B151" s="301"/>
      <c r="C151" s="328" t="s">
        <v>632</v>
      </c>
      <c r="D151" s="276"/>
      <c r="E151" s="276"/>
      <c r="F151" s="329" t="s">
        <v>629</v>
      </c>
      <c r="G151" s="276"/>
      <c r="H151" s="328" t="s">
        <v>669</v>
      </c>
      <c r="I151" s="328" t="s">
        <v>631</v>
      </c>
      <c r="J151" s="328">
        <v>120</v>
      </c>
      <c r="K151" s="324"/>
    </row>
    <row r="152" s="1" customFormat="1" ht="15" customHeight="1">
      <c r="B152" s="301"/>
      <c r="C152" s="328" t="s">
        <v>678</v>
      </c>
      <c r="D152" s="276"/>
      <c r="E152" s="276"/>
      <c r="F152" s="329" t="s">
        <v>629</v>
      </c>
      <c r="G152" s="276"/>
      <c r="H152" s="328" t="s">
        <v>689</v>
      </c>
      <c r="I152" s="328" t="s">
        <v>631</v>
      </c>
      <c r="J152" s="328" t="s">
        <v>680</v>
      </c>
      <c r="K152" s="324"/>
    </row>
    <row r="153" s="1" customFormat="1" ht="15" customHeight="1">
      <c r="B153" s="301"/>
      <c r="C153" s="328" t="s">
        <v>577</v>
      </c>
      <c r="D153" s="276"/>
      <c r="E153" s="276"/>
      <c r="F153" s="329" t="s">
        <v>629</v>
      </c>
      <c r="G153" s="276"/>
      <c r="H153" s="328" t="s">
        <v>690</v>
      </c>
      <c r="I153" s="328" t="s">
        <v>631</v>
      </c>
      <c r="J153" s="328" t="s">
        <v>680</v>
      </c>
      <c r="K153" s="324"/>
    </row>
    <row r="154" s="1" customFormat="1" ht="15" customHeight="1">
      <c r="B154" s="301"/>
      <c r="C154" s="328" t="s">
        <v>634</v>
      </c>
      <c r="D154" s="276"/>
      <c r="E154" s="276"/>
      <c r="F154" s="329" t="s">
        <v>635</v>
      </c>
      <c r="G154" s="276"/>
      <c r="H154" s="328" t="s">
        <v>669</v>
      </c>
      <c r="I154" s="328" t="s">
        <v>631</v>
      </c>
      <c r="J154" s="328">
        <v>50</v>
      </c>
      <c r="K154" s="324"/>
    </row>
    <row r="155" s="1" customFormat="1" ht="15" customHeight="1">
      <c r="B155" s="301"/>
      <c r="C155" s="328" t="s">
        <v>637</v>
      </c>
      <c r="D155" s="276"/>
      <c r="E155" s="276"/>
      <c r="F155" s="329" t="s">
        <v>629</v>
      </c>
      <c r="G155" s="276"/>
      <c r="H155" s="328" t="s">
        <v>669</v>
      </c>
      <c r="I155" s="328" t="s">
        <v>639</v>
      </c>
      <c r="J155" s="328"/>
      <c r="K155" s="324"/>
    </row>
    <row r="156" s="1" customFormat="1" ht="15" customHeight="1">
      <c r="B156" s="301"/>
      <c r="C156" s="328" t="s">
        <v>648</v>
      </c>
      <c r="D156" s="276"/>
      <c r="E156" s="276"/>
      <c r="F156" s="329" t="s">
        <v>635</v>
      </c>
      <c r="G156" s="276"/>
      <c r="H156" s="328" t="s">
        <v>669</v>
      </c>
      <c r="I156" s="328" t="s">
        <v>631</v>
      </c>
      <c r="J156" s="328">
        <v>50</v>
      </c>
      <c r="K156" s="324"/>
    </row>
    <row r="157" s="1" customFormat="1" ht="15" customHeight="1">
      <c r="B157" s="301"/>
      <c r="C157" s="328" t="s">
        <v>656</v>
      </c>
      <c r="D157" s="276"/>
      <c r="E157" s="276"/>
      <c r="F157" s="329" t="s">
        <v>635</v>
      </c>
      <c r="G157" s="276"/>
      <c r="H157" s="328" t="s">
        <v>669</v>
      </c>
      <c r="I157" s="328" t="s">
        <v>631</v>
      </c>
      <c r="J157" s="328">
        <v>50</v>
      </c>
      <c r="K157" s="324"/>
    </row>
    <row r="158" s="1" customFormat="1" ht="15" customHeight="1">
      <c r="B158" s="301"/>
      <c r="C158" s="328" t="s">
        <v>654</v>
      </c>
      <c r="D158" s="276"/>
      <c r="E158" s="276"/>
      <c r="F158" s="329" t="s">
        <v>635</v>
      </c>
      <c r="G158" s="276"/>
      <c r="H158" s="328" t="s">
        <v>669</v>
      </c>
      <c r="I158" s="328" t="s">
        <v>631</v>
      </c>
      <c r="J158" s="328">
        <v>50</v>
      </c>
      <c r="K158" s="324"/>
    </row>
    <row r="159" s="1" customFormat="1" ht="15" customHeight="1">
      <c r="B159" s="301"/>
      <c r="C159" s="328" t="s">
        <v>92</v>
      </c>
      <c r="D159" s="276"/>
      <c r="E159" s="276"/>
      <c r="F159" s="329" t="s">
        <v>629</v>
      </c>
      <c r="G159" s="276"/>
      <c r="H159" s="328" t="s">
        <v>691</v>
      </c>
      <c r="I159" s="328" t="s">
        <v>631</v>
      </c>
      <c r="J159" s="328" t="s">
        <v>692</v>
      </c>
      <c r="K159" s="324"/>
    </row>
    <row r="160" s="1" customFormat="1" ht="15" customHeight="1">
      <c r="B160" s="301"/>
      <c r="C160" s="328" t="s">
        <v>693</v>
      </c>
      <c r="D160" s="276"/>
      <c r="E160" s="276"/>
      <c r="F160" s="329" t="s">
        <v>629</v>
      </c>
      <c r="G160" s="276"/>
      <c r="H160" s="328" t="s">
        <v>694</v>
      </c>
      <c r="I160" s="328" t="s">
        <v>664</v>
      </c>
      <c r="J160" s="328"/>
      <c r="K160" s="324"/>
    </row>
    <row r="161" s="1" customFormat="1" ht="15" customHeight="1">
      <c r="B161" s="330"/>
      <c r="C161" s="310"/>
      <c r="D161" s="310"/>
      <c r="E161" s="310"/>
      <c r="F161" s="310"/>
      <c r="G161" s="310"/>
      <c r="H161" s="310"/>
      <c r="I161" s="310"/>
      <c r="J161" s="310"/>
      <c r="K161" s="331"/>
    </row>
    <row r="162" s="1" customFormat="1" ht="18.75" customHeight="1">
      <c r="B162" s="312"/>
      <c r="C162" s="322"/>
      <c r="D162" s="322"/>
      <c r="E162" s="322"/>
      <c r="F162" s="332"/>
      <c r="G162" s="322"/>
      <c r="H162" s="322"/>
      <c r="I162" s="322"/>
      <c r="J162" s="322"/>
      <c r="K162" s="312"/>
    </row>
    <row r="163" s="1" customFormat="1" ht="18.75" customHeight="1">
      <c r="B163" s="284"/>
      <c r="C163" s="284"/>
      <c r="D163" s="284"/>
      <c r="E163" s="284"/>
      <c r="F163" s="284"/>
      <c r="G163" s="284"/>
      <c r="H163" s="284"/>
      <c r="I163" s="284"/>
      <c r="J163" s="284"/>
      <c r="K163" s="284"/>
    </row>
    <row r="164" s="1" customFormat="1" ht="7.5" customHeight="1">
      <c r="B164" s="263"/>
      <c r="C164" s="264"/>
      <c r="D164" s="264"/>
      <c r="E164" s="264"/>
      <c r="F164" s="264"/>
      <c r="G164" s="264"/>
      <c r="H164" s="264"/>
      <c r="I164" s="264"/>
      <c r="J164" s="264"/>
      <c r="K164" s="265"/>
    </row>
    <row r="165" s="1" customFormat="1" ht="45" customHeight="1">
      <c r="B165" s="266"/>
      <c r="C165" s="267" t="s">
        <v>695</v>
      </c>
      <c r="D165" s="267"/>
      <c r="E165" s="267"/>
      <c r="F165" s="267"/>
      <c r="G165" s="267"/>
      <c r="H165" s="267"/>
      <c r="I165" s="267"/>
      <c r="J165" s="267"/>
      <c r="K165" s="268"/>
    </row>
    <row r="166" s="1" customFormat="1" ht="17.25" customHeight="1">
      <c r="B166" s="266"/>
      <c r="C166" s="291" t="s">
        <v>623</v>
      </c>
      <c r="D166" s="291"/>
      <c r="E166" s="291"/>
      <c r="F166" s="291" t="s">
        <v>624</v>
      </c>
      <c r="G166" s="333"/>
      <c r="H166" s="334" t="s">
        <v>55</v>
      </c>
      <c r="I166" s="334" t="s">
        <v>58</v>
      </c>
      <c r="J166" s="291" t="s">
        <v>625</v>
      </c>
      <c r="K166" s="268"/>
    </row>
    <row r="167" s="1" customFormat="1" ht="17.25" customHeight="1">
      <c r="B167" s="269"/>
      <c r="C167" s="293" t="s">
        <v>626</v>
      </c>
      <c r="D167" s="293"/>
      <c r="E167" s="293"/>
      <c r="F167" s="294" t="s">
        <v>627</v>
      </c>
      <c r="G167" s="335"/>
      <c r="H167" s="336"/>
      <c r="I167" s="336"/>
      <c r="J167" s="293" t="s">
        <v>628</v>
      </c>
      <c r="K167" s="271"/>
    </row>
    <row r="168" s="1" customFormat="1" ht="5.25" customHeight="1">
      <c r="B168" s="301"/>
      <c r="C168" s="296"/>
      <c r="D168" s="296"/>
      <c r="E168" s="296"/>
      <c r="F168" s="296"/>
      <c r="G168" s="297"/>
      <c r="H168" s="296"/>
      <c r="I168" s="296"/>
      <c r="J168" s="296"/>
      <c r="K168" s="324"/>
    </row>
    <row r="169" s="1" customFormat="1" ht="15" customHeight="1">
      <c r="B169" s="301"/>
      <c r="C169" s="276" t="s">
        <v>632</v>
      </c>
      <c r="D169" s="276"/>
      <c r="E169" s="276"/>
      <c r="F169" s="299" t="s">
        <v>629</v>
      </c>
      <c r="G169" s="276"/>
      <c r="H169" s="276" t="s">
        <v>669</v>
      </c>
      <c r="I169" s="276" t="s">
        <v>631</v>
      </c>
      <c r="J169" s="276">
        <v>120</v>
      </c>
      <c r="K169" s="324"/>
    </row>
    <row r="170" s="1" customFormat="1" ht="15" customHeight="1">
      <c r="B170" s="301"/>
      <c r="C170" s="276" t="s">
        <v>678</v>
      </c>
      <c r="D170" s="276"/>
      <c r="E170" s="276"/>
      <c r="F170" s="299" t="s">
        <v>629</v>
      </c>
      <c r="G170" s="276"/>
      <c r="H170" s="276" t="s">
        <v>679</v>
      </c>
      <c r="I170" s="276" t="s">
        <v>631</v>
      </c>
      <c r="J170" s="276" t="s">
        <v>680</v>
      </c>
      <c r="K170" s="324"/>
    </row>
    <row r="171" s="1" customFormat="1" ht="15" customHeight="1">
      <c r="B171" s="301"/>
      <c r="C171" s="276" t="s">
        <v>577</v>
      </c>
      <c r="D171" s="276"/>
      <c r="E171" s="276"/>
      <c r="F171" s="299" t="s">
        <v>629</v>
      </c>
      <c r="G171" s="276"/>
      <c r="H171" s="276" t="s">
        <v>696</v>
      </c>
      <c r="I171" s="276" t="s">
        <v>631</v>
      </c>
      <c r="J171" s="276" t="s">
        <v>680</v>
      </c>
      <c r="K171" s="324"/>
    </row>
    <row r="172" s="1" customFormat="1" ht="15" customHeight="1">
      <c r="B172" s="301"/>
      <c r="C172" s="276" t="s">
        <v>634</v>
      </c>
      <c r="D172" s="276"/>
      <c r="E172" s="276"/>
      <c r="F172" s="299" t="s">
        <v>635</v>
      </c>
      <c r="G172" s="276"/>
      <c r="H172" s="276" t="s">
        <v>696</v>
      </c>
      <c r="I172" s="276" t="s">
        <v>631</v>
      </c>
      <c r="J172" s="276">
        <v>50</v>
      </c>
      <c r="K172" s="324"/>
    </row>
    <row r="173" s="1" customFormat="1" ht="15" customHeight="1">
      <c r="B173" s="301"/>
      <c r="C173" s="276" t="s">
        <v>637</v>
      </c>
      <c r="D173" s="276"/>
      <c r="E173" s="276"/>
      <c r="F173" s="299" t="s">
        <v>629</v>
      </c>
      <c r="G173" s="276"/>
      <c r="H173" s="276" t="s">
        <v>696</v>
      </c>
      <c r="I173" s="276" t="s">
        <v>639</v>
      </c>
      <c r="J173" s="276"/>
      <c r="K173" s="324"/>
    </row>
    <row r="174" s="1" customFormat="1" ht="15" customHeight="1">
      <c r="B174" s="301"/>
      <c r="C174" s="276" t="s">
        <v>648</v>
      </c>
      <c r="D174" s="276"/>
      <c r="E174" s="276"/>
      <c r="F174" s="299" t="s">
        <v>635</v>
      </c>
      <c r="G174" s="276"/>
      <c r="H174" s="276" t="s">
        <v>696</v>
      </c>
      <c r="I174" s="276" t="s">
        <v>631</v>
      </c>
      <c r="J174" s="276">
        <v>50</v>
      </c>
      <c r="K174" s="324"/>
    </row>
    <row r="175" s="1" customFormat="1" ht="15" customHeight="1">
      <c r="B175" s="301"/>
      <c r="C175" s="276" t="s">
        <v>656</v>
      </c>
      <c r="D175" s="276"/>
      <c r="E175" s="276"/>
      <c r="F175" s="299" t="s">
        <v>635</v>
      </c>
      <c r="G175" s="276"/>
      <c r="H175" s="276" t="s">
        <v>696</v>
      </c>
      <c r="I175" s="276" t="s">
        <v>631</v>
      </c>
      <c r="J175" s="276">
        <v>50</v>
      </c>
      <c r="K175" s="324"/>
    </row>
    <row r="176" s="1" customFormat="1" ht="15" customHeight="1">
      <c r="B176" s="301"/>
      <c r="C176" s="276" t="s">
        <v>654</v>
      </c>
      <c r="D176" s="276"/>
      <c r="E176" s="276"/>
      <c r="F176" s="299" t="s">
        <v>635</v>
      </c>
      <c r="G176" s="276"/>
      <c r="H176" s="276" t="s">
        <v>696</v>
      </c>
      <c r="I176" s="276" t="s">
        <v>631</v>
      </c>
      <c r="J176" s="276">
        <v>50</v>
      </c>
      <c r="K176" s="324"/>
    </row>
    <row r="177" s="1" customFormat="1" ht="15" customHeight="1">
      <c r="B177" s="301"/>
      <c r="C177" s="276" t="s">
        <v>106</v>
      </c>
      <c r="D177" s="276"/>
      <c r="E177" s="276"/>
      <c r="F177" s="299" t="s">
        <v>629</v>
      </c>
      <c r="G177" s="276"/>
      <c r="H177" s="276" t="s">
        <v>697</v>
      </c>
      <c r="I177" s="276" t="s">
        <v>698</v>
      </c>
      <c r="J177" s="276"/>
      <c r="K177" s="324"/>
    </row>
    <row r="178" s="1" customFormat="1" ht="15" customHeight="1">
      <c r="B178" s="301"/>
      <c r="C178" s="276" t="s">
        <v>58</v>
      </c>
      <c r="D178" s="276"/>
      <c r="E178" s="276"/>
      <c r="F178" s="299" t="s">
        <v>629</v>
      </c>
      <c r="G178" s="276"/>
      <c r="H178" s="276" t="s">
        <v>699</v>
      </c>
      <c r="I178" s="276" t="s">
        <v>700</v>
      </c>
      <c r="J178" s="276">
        <v>1</v>
      </c>
      <c r="K178" s="324"/>
    </row>
    <row r="179" s="1" customFormat="1" ht="15" customHeight="1">
      <c r="B179" s="301"/>
      <c r="C179" s="276" t="s">
        <v>54</v>
      </c>
      <c r="D179" s="276"/>
      <c r="E179" s="276"/>
      <c r="F179" s="299" t="s">
        <v>629</v>
      </c>
      <c r="G179" s="276"/>
      <c r="H179" s="276" t="s">
        <v>701</v>
      </c>
      <c r="I179" s="276" t="s">
        <v>631</v>
      </c>
      <c r="J179" s="276">
        <v>20</v>
      </c>
      <c r="K179" s="324"/>
    </row>
    <row r="180" s="1" customFormat="1" ht="15" customHeight="1">
      <c r="B180" s="301"/>
      <c r="C180" s="276" t="s">
        <v>55</v>
      </c>
      <c r="D180" s="276"/>
      <c r="E180" s="276"/>
      <c r="F180" s="299" t="s">
        <v>629</v>
      </c>
      <c r="G180" s="276"/>
      <c r="H180" s="276" t="s">
        <v>702</v>
      </c>
      <c r="I180" s="276" t="s">
        <v>631</v>
      </c>
      <c r="J180" s="276">
        <v>255</v>
      </c>
      <c r="K180" s="324"/>
    </row>
    <row r="181" s="1" customFormat="1" ht="15" customHeight="1">
      <c r="B181" s="301"/>
      <c r="C181" s="276" t="s">
        <v>107</v>
      </c>
      <c r="D181" s="276"/>
      <c r="E181" s="276"/>
      <c r="F181" s="299" t="s">
        <v>629</v>
      </c>
      <c r="G181" s="276"/>
      <c r="H181" s="276" t="s">
        <v>593</v>
      </c>
      <c r="I181" s="276" t="s">
        <v>631</v>
      </c>
      <c r="J181" s="276">
        <v>10</v>
      </c>
      <c r="K181" s="324"/>
    </row>
    <row r="182" s="1" customFormat="1" ht="15" customHeight="1">
      <c r="B182" s="301"/>
      <c r="C182" s="276" t="s">
        <v>108</v>
      </c>
      <c r="D182" s="276"/>
      <c r="E182" s="276"/>
      <c r="F182" s="299" t="s">
        <v>629</v>
      </c>
      <c r="G182" s="276"/>
      <c r="H182" s="276" t="s">
        <v>703</v>
      </c>
      <c r="I182" s="276" t="s">
        <v>664</v>
      </c>
      <c r="J182" s="276"/>
      <c r="K182" s="324"/>
    </row>
    <row r="183" s="1" customFormat="1" ht="15" customHeight="1">
      <c r="B183" s="301"/>
      <c r="C183" s="276" t="s">
        <v>704</v>
      </c>
      <c r="D183" s="276"/>
      <c r="E183" s="276"/>
      <c r="F183" s="299" t="s">
        <v>629</v>
      </c>
      <c r="G183" s="276"/>
      <c r="H183" s="276" t="s">
        <v>705</v>
      </c>
      <c r="I183" s="276" t="s">
        <v>664</v>
      </c>
      <c r="J183" s="276"/>
      <c r="K183" s="324"/>
    </row>
    <row r="184" s="1" customFormat="1" ht="15" customHeight="1">
      <c r="B184" s="301"/>
      <c r="C184" s="276" t="s">
        <v>693</v>
      </c>
      <c r="D184" s="276"/>
      <c r="E184" s="276"/>
      <c r="F184" s="299" t="s">
        <v>629</v>
      </c>
      <c r="G184" s="276"/>
      <c r="H184" s="276" t="s">
        <v>706</v>
      </c>
      <c r="I184" s="276" t="s">
        <v>664</v>
      </c>
      <c r="J184" s="276"/>
      <c r="K184" s="324"/>
    </row>
    <row r="185" s="1" customFormat="1" ht="15" customHeight="1">
      <c r="B185" s="301"/>
      <c r="C185" s="276" t="s">
        <v>110</v>
      </c>
      <c r="D185" s="276"/>
      <c r="E185" s="276"/>
      <c r="F185" s="299" t="s">
        <v>635</v>
      </c>
      <c r="G185" s="276"/>
      <c r="H185" s="276" t="s">
        <v>707</v>
      </c>
      <c r="I185" s="276" t="s">
        <v>631</v>
      </c>
      <c r="J185" s="276">
        <v>50</v>
      </c>
      <c r="K185" s="324"/>
    </row>
    <row r="186" s="1" customFormat="1" ht="15" customHeight="1">
      <c r="B186" s="301"/>
      <c r="C186" s="276" t="s">
        <v>708</v>
      </c>
      <c r="D186" s="276"/>
      <c r="E186" s="276"/>
      <c r="F186" s="299" t="s">
        <v>635</v>
      </c>
      <c r="G186" s="276"/>
      <c r="H186" s="276" t="s">
        <v>709</v>
      </c>
      <c r="I186" s="276" t="s">
        <v>710</v>
      </c>
      <c r="J186" s="276"/>
      <c r="K186" s="324"/>
    </row>
    <row r="187" s="1" customFormat="1" ht="15" customHeight="1">
      <c r="B187" s="301"/>
      <c r="C187" s="276" t="s">
        <v>711</v>
      </c>
      <c r="D187" s="276"/>
      <c r="E187" s="276"/>
      <c r="F187" s="299" t="s">
        <v>635</v>
      </c>
      <c r="G187" s="276"/>
      <c r="H187" s="276" t="s">
        <v>712</v>
      </c>
      <c r="I187" s="276" t="s">
        <v>710</v>
      </c>
      <c r="J187" s="276"/>
      <c r="K187" s="324"/>
    </row>
    <row r="188" s="1" customFormat="1" ht="15" customHeight="1">
      <c r="B188" s="301"/>
      <c r="C188" s="276" t="s">
        <v>713</v>
      </c>
      <c r="D188" s="276"/>
      <c r="E188" s="276"/>
      <c r="F188" s="299" t="s">
        <v>635</v>
      </c>
      <c r="G188" s="276"/>
      <c r="H188" s="276" t="s">
        <v>714</v>
      </c>
      <c r="I188" s="276" t="s">
        <v>710</v>
      </c>
      <c r="J188" s="276"/>
      <c r="K188" s="324"/>
    </row>
    <row r="189" s="1" customFormat="1" ht="15" customHeight="1">
      <c r="B189" s="301"/>
      <c r="C189" s="337" t="s">
        <v>715</v>
      </c>
      <c r="D189" s="276"/>
      <c r="E189" s="276"/>
      <c r="F189" s="299" t="s">
        <v>635</v>
      </c>
      <c r="G189" s="276"/>
      <c r="H189" s="276" t="s">
        <v>716</v>
      </c>
      <c r="I189" s="276" t="s">
        <v>717</v>
      </c>
      <c r="J189" s="338" t="s">
        <v>718</v>
      </c>
      <c r="K189" s="324"/>
    </row>
    <row r="190" s="16" customFormat="1" ht="15" customHeight="1">
      <c r="B190" s="339"/>
      <c r="C190" s="340" t="s">
        <v>719</v>
      </c>
      <c r="D190" s="341"/>
      <c r="E190" s="341"/>
      <c r="F190" s="342" t="s">
        <v>635</v>
      </c>
      <c r="G190" s="341"/>
      <c r="H190" s="341" t="s">
        <v>720</v>
      </c>
      <c r="I190" s="341" t="s">
        <v>717</v>
      </c>
      <c r="J190" s="343" t="s">
        <v>718</v>
      </c>
      <c r="K190" s="344"/>
    </row>
    <row r="191" s="1" customFormat="1" ht="15" customHeight="1">
      <c r="B191" s="301"/>
      <c r="C191" s="337" t="s">
        <v>43</v>
      </c>
      <c r="D191" s="276"/>
      <c r="E191" s="276"/>
      <c r="F191" s="299" t="s">
        <v>629</v>
      </c>
      <c r="G191" s="276"/>
      <c r="H191" s="273" t="s">
        <v>721</v>
      </c>
      <c r="I191" s="276" t="s">
        <v>722</v>
      </c>
      <c r="J191" s="276"/>
      <c r="K191" s="324"/>
    </row>
    <row r="192" s="1" customFormat="1" ht="15" customHeight="1">
      <c r="B192" s="301"/>
      <c r="C192" s="337" t="s">
        <v>723</v>
      </c>
      <c r="D192" s="276"/>
      <c r="E192" s="276"/>
      <c r="F192" s="299" t="s">
        <v>629</v>
      </c>
      <c r="G192" s="276"/>
      <c r="H192" s="276" t="s">
        <v>724</v>
      </c>
      <c r="I192" s="276" t="s">
        <v>664</v>
      </c>
      <c r="J192" s="276"/>
      <c r="K192" s="324"/>
    </row>
    <row r="193" s="1" customFormat="1" ht="15" customHeight="1">
      <c r="B193" s="301"/>
      <c r="C193" s="337" t="s">
        <v>725</v>
      </c>
      <c r="D193" s="276"/>
      <c r="E193" s="276"/>
      <c r="F193" s="299" t="s">
        <v>629</v>
      </c>
      <c r="G193" s="276"/>
      <c r="H193" s="276" t="s">
        <v>726</v>
      </c>
      <c r="I193" s="276" t="s">
        <v>664</v>
      </c>
      <c r="J193" s="276"/>
      <c r="K193" s="324"/>
    </row>
    <row r="194" s="1" customFormat="1" ht="15" customHeight="1">
      <c r="B194" s="301"/>
      <c r="C194" s="337" t="s">
        <v>727</v>
      </c>
      <c r="D194" s="276"/>
      <c r="E194" s="276"/>
      <c r="F194" s="299" t="s">
        <v>635</v>
      </c>
      <c r="G194" s="276"/>
      <c r="H194" s="276" t="s">
        <v>728</v>
      </c>
      <c r="I194" s="276" t="s">
        <v>664</v>
      </c>
      <c r="J194" s="276"/>
      <c r="K194" s="324"/>
    </row>
    <row r="195" s="1" customFormat="1" ht="15" customHeight="1">
      <c r="B195" s="330"/>
      <c r="C195" s="345"/>
      <c r="D195" s="310"/>
      <c r="E195" s="310"/>
      <c r="F195" s="310"/>
      <c r="G195" s="310"/>
      <c r="H195" s="310"/>
      <c r="I195" s="310"/>
      <c r="J195" s="310"/>
      <c r="K195" s="331"/>
    </row>
    <row r="196" s="1" customFormat="1" ht="18.75" customHeight="1">
      <c r="B196" s="312"/>
      <c r="C196" s="322"/>
      <c r="D196" s="322"/>
      <c r="E196" s="322"/>
      <c r="F196" s="332"/>
      <c r="G196" s="322"/>
      <c r="H196" s="322"/>
      <c r="I196" s="322"/>
      <c r="J196" s="322"/>
      <c r="K196" s="312"/>
    </row>
    <row r="197" s="1" customFormat="1" ht="18.75" customHeight="1">
      <c r="B197" s="312"/>
      <c r="C197" s="322"/>
      <c r="D197" s="322"/>
      <c r="E197" s="322"/>
      <c r="F197" s="332"/>
      <c r="G197" s="322"/>
      <c r="H197" s="322"/>
      <c r="I197" s="322"/>
      <c r="J197" s="322"/>
      <c r="K197" s="312"/>
    </row>
    <row r="198" s="1" customFormat="1" ht="18.75" customHeight="1">
      <c r="B198" s="284"/>
      <c r="C198" s="284"/>
      <c r="D198" s="284"/>
      <c r="E198" s="284"/>
      <c r="F198" s="284"/>
      <c r="G198" s="284"/>
      <c r="H198" s="284"/>
      <c r="I198" s="284"/>
      <c r="J198" s="284"/>
      <c r="K198" s="284"/>
    </row>
    <row r="199" s="1" customFormat="1" ht="13.5">
      <c r="B199" s="263"/>
      <c r="C199" s="264"/>
      <c r="D199" s="264"/>
      <c r="E199" s="264"/>
      <c r="F199" s="264"/>
      <c r="G199" s="264"/>
      <c r="H199" s="264"/>
      <c r="I199" s="264"/>
      <c r="J199" s="264"/>
      <c r="K199" s="265"/>
    </row>
    <row r="200" s="1" customFormat="1" ht="21">
      <c r="B200" s="266"/>
      <c r="C200" s="267" t="s">
        <v>729</v>
      </c>
      <c r="D200" s="267"/>
      <c r="E200" s="267"/>
      <c r="F200" s="267"/>
      <c r="G200" s="267"/>
      <c r="H200" s="267"/>
      <c r="I200" s="267"/>
      <c r="J200" s="267"/>
      <c r="K200" s="268"/>
    </row>
    <row r="201" s="1" customFormat="1" ht="25.5" customHeight="1">
      <c r="B201" s="266"/>
      <c r="C201" s="346" t="s">
        <v>730</v>
      </c>
      <c r="D201" s="346"/>
      <c r="E201" s="346"/>
      <c r="F201" s="346" t="s">
        <v>731</v>
      </c>
      <c r="G201" s="347"/>
      <c r="H201" s="346" t="s">
        <v>732</v>
      </c>
      <c r="I201" s="346"/>
      <c r="J201" s="346"/>
      <c r="K201" s="268"/>
    </row>
    <row r="202" s="1" customFormat="1" ht="5.25" customHeight="1">
      <c r="B202" s="301"/>
      <c r="C202" s="296"/>
      <c r="D202" s="296"/>
      <c r="E202" s="296"/>
      <c r="F202" s="296"/>
      <c r="G202" s="322"/>
      <c r="H202" s="296"/>
      <c r="I202" s="296"/>
      <c r="J202" s="296"/>
      <c r="K202" s="324"/>
    </row>
    <row r="203" s="1" customFormat="1" ht="15" customHeight="1">
      <c r="B203" s="301"/>
      <c r="C203" s="276" t="s">
        <v>722</v>
      </c>
      <c r="D203" s="276"/>
      <c r="E203" s="276"/>
      <c r="F203" s="299" t="s">
        <v>44</v>
      </c>
      <c r="G203" s="276"/>
      <c r="H203" s="276" t="s">
        <v>733</v>
      </c>
      <c r="I203" s="276"/>
      <c r="J203" s="276"/>
      <c r="K203" s="324"/>
    </row>
    <row r="204" s="1" customFormat="1" ht="15" customHeight="1">
      <c r="B204" s="301"/>
      <c r="C204" s="276"/>
      <c r="D204" s="276"/>
      <c r="E204" s="276"/>
      <c r="F204" s="299" t="s">
        <v>45</v>
      </c>
      <c r="G204" s="276"/>
      <c r="H204" s="276" t="s">
        <v>734</v>
      </c>
      <c r="I204" s="276"/>
      <c r="J204" s="276"/>
      <c r="K204" s="324"/>
    </row>
    <row r="205" s="1" customFormat="1" ht="15" customHeight="1">
      <c r="B205" s="301"/>
      <c r="C205" s="276"/>
      <c r="D205" s="276"/>
      <c r="E205" s="276"/>
      <c r="F205" s="299" t="s">
        <v>48</v>
      </c>
      <c r="G205" s="276"/>
      <c r="H205" s="276" t="s">
        <v>735</v>
      </c>
      <c r="I205" s="276"/>
      <c r="J205" s="276"/>
      <c r="K205" s="324"/>
    </row>
    <row r="206" s="1" customFormat="1" ht="15" customHeight="1">
      <c r="B206" s="301"/>
      <c r="C206" s="276"/>
      <c r="D206" s="276"/>
      <c r="E206" s="276"/>
      <c r="F206" s="299" t="s">
        <v>46</v>
      </c>
      <c r="G206" s="276"/>
      <c r="H206" s="276" t="s">
        <v>736</v>
      </c>
      <c r="I206" s="276"/>
      <c r="J206" s="276"/>
      <c r="K206" s="324"/>
    </row>
    <row r="207" s="1" customFormat="1" ht="15" customHeight="1">
      <c r="B207" s="301"/>
      <c r="C207" s="276"/>
      <c r="D207" s="276"/>
      <c r="E207" s="276"/>
      <c r="F207" s="299" t="s">
        <v>47</v>
      </c>
      <c r="G207" s="276"/>
      <c r="H207" s="276" t="s">
        <v>737</v>
      </c>
      <c r="I207" s="276"/>
      <c r="J207" s="276"/>
      <c r="K207" s="324"/>
    </row>
    <row r="208" s="1" customFormat="1" ht="15" customHeight="1">
      <c r="B208" s="301"/>
      <c r="C208" s="276"/>
      <c r="D208" s="276"/>
      <c r="E208" s="276"/>
      <c r="F208" s="299"/>
      <c r="G208" s="276"/>
      <c r="H208" s="276"/>
      <c r="I208" s="276"/>
      <c r="J208" s="276"/>
      <c r="K208" s="324"/>
    </row>
    <row r="209" s="1" customFormat="1" ht="15" customHeight="1">
      <c r="B209" s="301"/>
      <c r="C209" s="276" t="s">
        <v>676</v>
      </c>
      <c r="D209" s="276"/>
      <c r="E209" s="276"/>
      <c r="F209" s="299" t="s">
        <v>569</v>
      </c>
      <c r="G209" s="276"/>
      <c r="H209" s="276" t="s">
        <v>738</v>
      </c>
      <c r="I209" s="276"/>
      <c r="J209" s="276"/>
      <c r="K209" s="324"/>
    </row>
    <row r="210" s="1" customFormat="1" ht="15" customHeight="1">
      <c r="B210" s="301"/>
      <c r="C210" s="276"/>
      <c r="D210" s="276"/>
      <c r="E210" s="276"/>
      <c r="F210" s="299" t="s">
        <v>572</v>
      </c>
      <c r="G210" s="276"/>
      <c r="H210" s="276" t="s">
        <v>573</v>
      </c>
      <c r="I210" s="276"/>
      <c r="J210" s="276"/>
      <c r="K210" s="324"/>
    </row>
    <row r="211" s="1" customFormat="1" ht="15" customHeight="1">
      <c r="B211" s="301"/>
      <c r="C211" s="276"/>
      <c r="D211" s="276"/>
      <c r="E211" s="276"/>
      <c r="F211" s="299" t="s">
        <v>80</v>
      </c>
      <c r="G211" s="276"/>
      <c r="H211" s="276" t="s">
        <v>739</v>
      </c>
      <c r="I211" s="276"/>
      <c r="J211" s="276"/>
      <c r="K211" s="324"/>
    </row>
    <row r="212" s="1" customFormat="1" ht="15" customHeight="1">
      <c r="B212" s="348"/>
      <c r="C212" s="276"/>
      <c r="D212" s="276"/>
      <c r="E212" s="276"/>
      <c r="F212" s="299" t="s">
        <v>86</v>
      </c>
      <c r="G212" s="337"/>
      <c r="H212" s="328" t="s">
        <v>574</v>
      </c>
      <c r="I212" s="328"/>
      <c r="J212" s="328"/>
      <c r="K212" s="349"/>
    </row>
    <row r="213" s="1" customFormat="1" ht="15" customHeight="1">
      <c r="B213" s="348"/>
      <c r="C213" s="276"/>
      <c r="D213" s="276"/>
      <c r="E213" s="276"/>
      <c r="F213" s="299" t="s">
        <v>575</v>
      </c>
      <c r="G213" s="337"/>
      <c r="H213" s="328" t="s">
        <v>740</v>
      </c>
      <c r="I213" s="328"/>
      <c r="J213" s="328"/>
      <c r="K213" s="349"/>
    </row>
    <row r="214" s="1" customFormat="1" ht="15" customHeight="1">
      <c r="B214" s="348"/>
      <c r="C214" s="276"/>
      <c r="D214" s="276"/>
      <c r="E214" s="276"/>
      <c r="F214" s="299"/>
      <c r="G214" s="337"/>
      <c r="H214" s="328"/>
      <c r="I214" s="328"/>
      <c r="J214" s="328"/>
      <c r="K214" s="349"/>
    </row>
    <row r="215" s="1" customFormat="1" ht="15" customHeight="1">
      <c r="B215" s="348"/>
      <c r="C215" s="276" t="s">
        <v>700</v>
      </c>
      <c r="D215" s="276"/>
      <c r="E215" s="276"/>
      <c r="F215" s="299">
        <v>1</v>
      </c>
      <c r="G215" s="337"/>
      <c r="H215" s="328" t="s">
        <v>741</v>
      </c>
      <c r="I215" s="328"/>
      <c r="J215" s="328"/>
      <c r="K215" s="349"/>
    </row>
    <row r="216" s="1" customFormat="1" ht="15" customHeight="1">
      <c r="B216" s="348"/>
      <c r="C216" s="276"/>
      <c r="D216" s="276"/>
      <c r="E216" s="276"/>
      <c r="F216" s="299">
        <v>2</v>
      </c>
      <c r="G216" s="337"/>
      <c r="H216" s="328" t="s">
        <v>742</v>
      </c>
      <c r="I216" s="328"/>
      <c r="J216" s="328"/>
      <c r="K216" s="349"/>
    </row>
    <row r="217" s="1" customFormat="1" ht="15" customHeight="1">
      <c r="B217" s="348"/>
      <c r="C217" s="276"/>
      <c r="D217" s="276"/>
      <c r="E217" s="276"/>
      <c r="F217" s="299">
        <v>3</v>
      </c>
      <c r="G217" s="337"/>
      <c r="H217" s="328" t="s">
        <v>743</v>
      </c>
      <c r="I217" s="328"/>
      <c r="J217" s="328"/>
      <c r="K217" s="349"/>
    </row>
    <row r="218" s="1" customFormat="1" ht="15" customHeight="1">
      <c r="B218" s="348"/>
      <c r="C218" s="276"/>
      <c r="D218" s="276"/>
      <c r="E218" s="276"/>
      <c r="F218" s="299">
        <v>4</v>
      </c>
      <c r="G218" s="337"/>
      <c r="H218" s="328" t="s">
        <v>744</v>
      </c>
      <c r="I218" s="328"/>
      <c r="J218" s="328"/>
      <c r="K218" s="349"/>
    </row>
    <row r="219" s="1" customFormat="1" ht="12.75" customHeight="1">
      <c r="B219" s="350"/>
      <c r="C219" s="351"/>
      <c r="D219" s="351"/>
      <c r="E219" s="351"/>
      <c r="F219" s="351"/>
      <c r="G219" s="351"/>
      <c r="H219" s="351"/>
      <c r="I219" s="351"/>
      <c r="J219" s="351"/>
      <c r="K219" s="352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D1416FF102F448BB8BB47DA700A985" ma:contentTypeVersion="16" ma:contentTypeDescription="Vytvoří nový dokument" ma:contentTypeScope="" ma:versionID="a77cd9841044cb1a34924429b4f5df6c">
  <xsd:schema xmlns:xsd="http://www.w3.org/2001/XMLSchema" xmlns:xs="http://www.w3.org/2001/XMLSchema" xmlns:p="http://schemas.microsoft.com/office/2006/metadata/properties" xmlns:ns2="7f9f0c35-e019-4005-8450-8fc74332d1f1" xmlns:ns3="767e0606-45e6-4037-8847-58e56c247e46" targetNamespace="http://schemas.microsoft.com/office/2006/metadata/properties" ma:root="true" ma:fieldsID="11175017c97e5092dbfe4efb0ab03023" ns2:_="" ns3:_="">
    <xsd:import namespace="7f9f0c35-e019-4005-8450-8fc74332d1f1"/>
    <xsd:import namespace="767e0606-45e6-4037-8847-58e56c247e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f0c35-e019-4005-8450-8fc7433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e3d76d87-98d4-44a4-a38a-539c4bc8f5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7e0606-45e6-4037-8847-58e56c247e4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b3e747c-7c20-4c2f-9bd7-57c1679c8773}" ma:internalName="TaxCatchAll" ma:showField="CatchAllData" ma:web="767e0606-45e6-4037-8847-58e56c247e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9f0c35-e019-4005-8450-8fc74332d1f1">
      <Terms xmlns="http://schemas.microsoft.com/office/infopath/2007/PartnerControls"/>
    </lcf76f155ced4ddcb4097134ff3c332f>
    <TaxCatchAll xmlns="767e0606-45e6-4037-8847-58e56c247e46" xsi:nil="true"/>
  </documentManagement>
</p:properties>
</file>

<file path=customXml/itemProps1.xml><?xml version="1.0" encoding="utf-8"?>
<ds:datastoreItem xmlns:ds="http://schemas.openxmlformats.org/officeDocument/2006/customXml" ds:itemID="{A79AA8D8-48AF-45F0-8392-F7E81E8C3D73}"/>
</file>

<file path=customXml/itemProps2.xml><?xml version="1.0" encoding="utf-8"?>
<ds:datastoreItem xmlns:ds="http://schemas.openxmlformats.org/officeDocument/2006/customXml" ds:itemID="{711FC7C9-91C9-4212-8A70-8CADE4D54C8E}"/>
</file>

<file path=customXml/itemProps3.xml><?xml version="1.0" encoding="utf-8"?>
<ds:datastoreItem xmlns:ds="http://schemas.openxmlformats.org/officeDocument/2006/customXml" ds:itemID="{C638D649-E56A-41DF-87B2-CA76745A58D8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SK</dc:creator>
  <cp:lastModifiedBy>Jan SK</cp:lastModifiedBy>
  <dcterms:created xsi:type="dcterms:W3CDTF">2025-08-07T16:46:28Z</dcterms:created>
  <dcterms:modified xsi:type="dcterms:W3CDTF">2025-08-07T16:46:30Z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0x01010068D1416FF102F448BB8BB47DA700A985</vt:lpwstr>
  </property>
</Properties>
</file>