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kappa\userfiles\cernap\Desktop\Dokumenty\Akce\Chodníky\Fišerova\VZ realizace\"/>
    </mc:Choice>
  </mc:AlternateContent>
  <bookViews>
    <workbookView xWindow="0" yWindow="0" windowWidth="0" windowHeight="0"/>
  </bookViews>
  <sheets>
    <sheet name="Rekapitulace stavby" sheetId="1" r:id="rId1"/>
    <sheet name="SO 400 - VO" sheetId="2" r:id="rId2"/>
    <sheet name="SO 101 - Chodníky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400 - VO'!$C$134:$K$230</definedName>
    <definedName name="_xlnm.Print_Area" localSheetId="1">'SO 400 - VO'!$C$4:$J$76,'SO 400 - VO'!$C$82:$J$116,'SO 400 - VO'!$C$122:$J$230</definedName>
    <definedName name="_xlnm.Print_Titles" localSheetId="1">'SO 400 - VO'!$134:$134</definedName>
    <definedName name="_xlnm._FilterDatabase" localSheetId="2" hidden="1">'SO 101 - Chodníky'!$C$131:$K$501</definedName>
    <definedName name="_xlnm.Print_Area" localSheetId="2">'SO 101 - Chodníky'!$C$4:$J$76,'SO 101 - Chodníky'!$C$82:$J$113,'SO 101 - Chodníky'!$C$119:$J$501</definedName>
    <definedName name="_xlnm.Print_Titles" localSheetId="2">'SO 101 - Chodníky'!$131:$131</definedName>
    <definedName name="_xlnm._FilterDatabase" localSheetId="3" hidden="1">'VRN - Vedlejší rozpočtové...'!$C$119:$K$135</definedName>
    <definedName name="_xlnm.Print_Area" localSheetId="3">'VRN - Vedlejší rozpočtové...'!$C$4:$J$76,'VRN - Vedlejší rozpočtové...'!$C$82:$J$101,'VRN - Vedlejší rozpočtové...'!$C$107:$J$135</definedName>
    <definedName name="_xlnm.Print_Titles" localSheetId="3">'VRN - Vedlejší rozpočtové...'!$119:$119</definedName>
  </definedNames>
  <calcPr/>
</workbook>
</file>

<file path=xl/calcChain.xml><?xml version="1.0" encoding="utf-8"?>
<calcChain xmlns="http://schemas.openxmlformats.org/spreadsheetml/2006/main">
  <c i="4" l="1" r="P133"/>
  <c r="J37"/>
  <c r="J36"/>
  <c i="1" r="AY97"/>
  <c i="4" r="J35"/>
  <c i="1" r="AX97"/>
  <c i="4"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92"/>
  <c r="J17"/>
  <c r="J15"/>
  <c r="E15"/>
  <c r="F116"/>
  <c r="J14"/>
  <c r="J12"/>
  <c r="J114"/>
  <c r="E7"/>
  <c r="E85"/>
  <c i="3" r="J37"/>
  <c r="J36"/>
  <c i="1" r="AY96"/>
  <c i="3" r="J35"/>
  <c i="1" r="AX96"/>
  <c i="3" r="BI501"/>
  <c r="BH501"/>
  <c r="BG501"/>
  <c r="BF501"/>
  <c r="T501"/>
  <c r="R501"/>
  <c r="P501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79"/>
  <c r="BH479"/>
  <c r="BG479"/>
  <c r="BF479"/>
  <c r="T479"/>
  <c r="R479"/>
  <c r="P479"/>
  <c r="BI476"/>
  <c r="BH476"/>
  <c r="BG476"/>
  <c r="BF476"/>
  <c r="T476"/>
  <c r="R476"/>
  <c r="P476"/>
  <c r="BI473"/>
  <c r="BH473"/>
  <c r="BG473"/>
  <c r="BF473"/>
  <c r="T473"/>
  <c r="R473"/>
  <c r="P473"/>
  <c r="BI470"/>
  <c r="BH470"/>
  <c r="BG470"/>
  <c r="BF470"/>
  <c r="T470"/>
  <c r="R470"/>
  <c r="P470"/>
  <c r="BI465"/>
  <c r="BH465"/>
  <c r="BG465"/>
  <c r="BF465"/>
  <c r="T465"/>
  <c r="R465"/>
  <c r="P465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38"/>
  <c r="BH438"/>
  <c r="BG438"/>
  <c r="BF438"/>
  <c r="T438"/>
  <c r="R438"/>
  <c r="P438"/>
  <c r="BI435"/>
  <c r="BH435"/>
  <c r="BG435"/>
  <c r="BF435"/>
  <c r="T435"/>
  <c r="T434"/>
  <c r="R435"/>
  <c r="R434"/>
  <c r="P435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0"/>
  <c r="BH420"/>
  <c r="BG420"/>
  <c r="BF420"/>
  <c r="T420"/>
  <c r="R420"/>
  <c r="P420"/>
  <c r="BI415"/>
  <c r="BH415"/>
  <c r="BG415"/>
  <c r="BF415"/>
  <c r="T415"/>
  <c r="R415"/>
  <c r="P415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8"/>
  <c r="BH328"/>
  <c r="BG328"/>
  <c r="BF328"/>
  <c r="T328"/>
  <c r="R328"/>
  <c r="P328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T194"/>
  <c r="R195"/>
  <c r="R194"/>
  <c r="P195"/>
  <c r="P194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38"/>
  <c r="BH138"/>
  <c r="BG138"/>
  <c r="BF138"/>
  <c r="T138"/>
  <c r="R138"/>
  <c r="P138"/>
  <c r="BI135"/>
  <c r="BH135"/>
  <c r="BG135"/>
  <c r="BF135"/>
  <c r="T135"/>
  <c r="R135"/>
  <c r="P135"/>
  <c r="F126"/>
  <c r="E124"/>
  <c r="F89"/>
  <c r="E87"/>
  <c r="J24"/>
  <c r="E24"/>
  <c r="J129"/>
  <c r="J23"/>
  <c r="J21"/>
  <c r="E21"/>
  <c r="J91"/>
  <c r="J20"/>
  <c r="J18"/>
  <c r="E18"/>
  <c r="F129"/>
  <c r="J17"/>
  <c r="J15"/>
  <c r="E15"/>
  <c r="F128"/>
  <c r="J14"/>
  <c r="J12"/>
  <c r="J126"/>
  <c r="E7"/>
  <c r="E122"/>
  <c i="2" r="J37"/>
  <c r="J36"/>
  <c i="1" r="AY95"/>
  <c i="2" r="J35"/>
  <c i="1" r="AX95"/>
  <c i="2"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T144"/>
  <c r="R145"/>
  <c r="R144"/>
  <c r="P145"/>
  <c r="P144"/>
  <c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F129"/>
  <c r="E127"/>
  <c r="F89"/>
  <c r="E87"/>
  <c r="J24"/>
  <c r="E24"/>
  <c r="J92"/>
  <c r="J23"/>
  <c r="J21"/>
  <c r="E21"/>
  <c r="J91"/>
  <c r="J20"/>
  <c r="J18"/>
  <c r="E18"/>
  <c r="F92"/>
  <c r="J17"/>
  <c r="J15"/>
  <c r="E15"/>
  <c r="F131"/>
  <c r="J14"/>
  <c r="J12"/>
  <c r="J89"/>
  <c r="E7"/>
  <c r="E125"/>
  <c i="1" r="L90"/>
  <c r="AM90"/>
  <c r="AM89"/>
  <c r="L89"/>
  <c r="AM87"/>
  <c r="L87"/>
  <c r="L85"/>
  <c r="L84"/>
  <c i="2" r="J229"/>
  <c r="BK192"/>
  <c r="BK152"/>
  <c r="BK227"/>
  <c r="BK197"/>
  <c r="J181"/>
  <c r="BK157"/>
  <c r="BK220"/>
  <c r="J170"/>
  <c r="J163"/>
  <c r="BK140"/>
  <c r="BK187"/>
  <c r="BK139"/>
  <c r="J221"/>
  <c r="J209"/>
  <c r="J153"/>
  <c r="BK163"/>
  <c i="3" r="J484"/>
  <c r="J428"/>
  <c r="J340"/>
  <c r="J202"/>
  <c r="BK368"/>
  <c r="BK217"/>
  <c r="J359"/>
  <c r="J199"/>
  <c r="BK271"/>
  <c r="BK450"/>
  <c r="BK279"/>
  <c r="BK496"/>
  <c r="J443"/>
  <c r="J353"/>
  <c r="BK282"/>
  <c r="BK186"/>
  <c r="J243"/>
  <c r="J302"/>
  <c r="J356"/>
  <c r="BK208"/>
  <c r="BK435"/>
  <c r="J282"/>
  <c r="BK402"/>
  <c r="J154"/>
  <c r="J148"/>
  <c i="4" r="BK125"/>
  <c r="J134"/>
  <c i="2" r="BK223"/>
  <c r="BK228"/>
  <c r="BK212"/>
  <c r="J187"/>
  <c r="J145"/>
  <c r="J208"/>
  <c r="BK226"/>
  <c r="BK155"/>
  <c r="J200"/>
  <c r="J166"/>
  <c r="J202"/>
  <c r="BK141"/>
  <c r="BK153"/>
  <c i="3" r="J431"/>
  <c r="J271"/>
  <c r="J283"/>
  <c r="BK443"/>
  <c r="J255"/>
  <c r="BK263"/>
  <c r="BK392"/>
  <c r="BK490"/>
  <c r="BK399"/>
  <c r="J258"/>
  <c r="J295"/>
  <c r="J377"/>
  <c r="BK258"/>
  <c r="BK425"/>
  <c r="BK247"/>
  <c r="BK353"/>
  <c i="4" r="BK124"/>
  <c r="J125"/>
  <c i="2" r="BK216"/>
  <c r="BK168"/>
  <c r="J230"/>
  <c r="J214"/>
  <c r="J192"/>
  <c r="J168"/>
  <c r="J226"/>
  <c r="J204"/>
  <c r="BK190"/>
  <c r="J175"/>
  <c r="BK175"/>
  <c r="J191"/>
  <c r="BK218"/>
  <c r="J201"/>
  <c r="BK150"/>
  <c r="BK147"/>
  <c i="3" r="BK462"/>
  <c r="BK405"/>
  <c r="J263"/>
  <c r="J425"/>
  <c r="J166"/>
  <c r="J392"/>
  <c r="BK292"/>
  <c r="BK383"/>
  <c r="J490"/>
  <c r="BK311"/>
  <c r="BK178"/>
  <c r="BK446"/>
  <c r="J435"/>
  <c r="BK337"/>
  <c r="J228"/>
  <c r="J157"/>
  <c r="J232"/>
  <c r="J465"/>
  <c r="BK456"/>
  <c r="J308"/>
  <c r="J183"/>
  <c r="J405"/>
  <c r="BK340"/>
  <c r="BK191"/>
  <c r="J279"/>
  <c r="J317"/>
  <c i="4" r="J135"/>
  <c r="BK127"/>
  <c r="BK129"/>
  <c i="2" r="BK193"/>
  <c r="BK230"/>
  <c r="J216"/>
  <c r="J188"/>
  <c r="J228"/>
  <c r="J198"/>
  <c r="BK143"/>
  <c r="BK161"/>
  <c r="J219"/>
  <c r="J171"/>
  <c r="J161"/>
  <c i="3" r="J479"/>
  <c r="J350"/>
  <c r="J267"/>
  <c r="BK356"/>
  <c r="BK465"/>
  <c r="BK295"/>
  <c r="J259"/>
  <c r="J299"/>
  <c r="J473"/>
  <c r="BK386"/>
  <c r="BK148"/>
  <c r="J383"/>
  <c r="BK205"/>
  <c r="BK347"/>
  <c r="J236"/>
  <c i="4" r="BK134"/>
  <c i="2" r="BK200"/>
  <c r="BK138"/>
  <c r="BK221"/>
  <c r="BK196"/>
  <c r="BK164"/>
  <c r="J227"/>
  <c r="J212"/>
  <c r="J138"/>
  <c r="J151"/>
  <c r="BK177"/>
  <c r="J177"/>
  <c r="BK206"/>
  <c r="BK174"/>
  <c r="BK170"/>
  <c r="J141"/>
  <c i="3" r="J459"/>
  <c r="J399"/>
  <c r="J314"/>
  <c r="J160"/>
  <c r="BK428"/>
  <c r="J323"/>
  <c r="BK174"/>
  <c r="BK431"/>
  <c r="BK157"/>
  <c r="J453"/>
  <c r="J328"/>
  <c r="J208"/>
  <c r="J411"/>
  <c r="J380"/>
  <c r="J286"/>
  <c r="J420"/>
  <c r="J233"/>
  <c r="J220"/>
  <c r="J135"/>
  <c i="4" r="BK135"/>
  <c i="2" r="J225"/>
  <c r="BK181"/>
  <c r="BK225"/>
  <c r="BK213"/>
  <c r="BK180"/>
  <c r="J154"/>
  <c r="BK207"/>
  <c r="BK209"/>
  <c r="J164"/>
  <c r="J194"/>
  <c r="BK201"/>
  <c r="J220"/>
  <c r="J189"/>
  <c r="J193"/>
  <c i="3" r="BK501"/>
  <c r="BK453"/>
  <c r="J368"/>
  <c r="BK320"/>
  <c r="BK389"/>
  <c r="BK479"/>
  <c r="BK328"/>
  <c r="J186"/>
  <c r="BK374"/>
  <c r="BK199"/>
  <c r="J470"/>
  <c r="BK411"/>
  <c r="J275"/>
  <c r="BK314"/>
  <c r="J151"/>
  <c r="J374"/>
  <c r="BK195"/>
  <c r="BK408"/>
  <c r="BK232"/>
  <c r="BK255"/>
  <c r="BK151"/>
  <c i="4" r="J126"/>
  <c r="BK126"/>
  <c i="2" r="BK198"/>
  <c r="BK229"/>
  <c r="BK195"/>
  <c r="BK160"/>
  <c r="BK214"/>
  <c r="BK191"/>
  <c r="BK151"/>
  <c i="3" r="BK243"/>
  <c r="BK135"/>
  <c r="BK233"/>
  <c r="BK438"/>
  <c r="J247"/>
  <c r="BK214"/>
  <c r="J402"/>
  <c r="J229"/>
  <c r="BK371"/>
  <c r="J320"/>
  <c r="BK333"/>
  <c i="2" r="BK219"/>
  <c r="J178"/>
  <c r="BK222"/>
  <c r="J218"/>
  <c r="BK194"/>
  <c r="J152"/>
  <c r="J196"/>
  <c r="J180"/>
  <c r="BK145"/>
  <c r="J157"/>
  <c r="J139"/>
  <c r="BK204"/>
  <c r="BK159"/>
  <c r="J169"/>
  <c r="J140"/>
  <c i="3" r="J446"/>
  <c r="J344"/>
  <c r="BK259"/>
  <c r="BK415"/>
  <c r="J163"/>
  <c r="BK362"/>
  <c r="J195"/>
  <c r="BK317"/>
  <c r="J169"/>
  <c r="J333"/>
  <c r="BK138"/>
  <c r="J456"/>
  <c r="BK323"/>
  <c r="J217"/>
  <c r="J493"/>
  <c r="BK169"/>
  <c r="BK344"/>
  <c r="BK267"/>
  <c r="J362"/>
  <c r="J487"/>
  <c r="J211"/>
  <c i="4" r="BK132"/>
  <c r="BK123"/>
  <c r="J123"/>
  <c i="2" r="J206"/>
  <c r="J155"/>
  <c r="BK202"/>
  <c r="J185"/>
  <c r="J224"/>
  <c r="BK205"/>
  <c r="J172"/>
  <c r="BK185"/>
  <c r="BK184"/>
  <c r="J159"/>
  <c r="J150"/>
  <c r="J207"/>
  <c r="BK156"/>
  <c r="BK172"/>
  <c i="3" r="J496"/>
  <c r="BK441"/>
  <c r="J341"/>
  <c r="BK220"/>
  <c r="J292"/>
  <c r="BK476"/>
  <c r="BK365"/>
  <c r="J214"/>
  <c r="BK305"/>
  <c r="J462"/>
  <c r="BK289"/>
  <c r="BK459"/>
  <c r="J371"/>
  <c r="BK251"/>
  <c r="J476"/>
  <c r="BK420"/>
  <c r="J389"/>
  <c r="BK163"/>
  <c r="BK359"/>
  <c r="BK202"/>
  <c r="BK237"/>
  <c r="BK283"/>
  <c i="4" r="J131"/>
  <c r="J128"/>
  <c i="2" r="J213"/>
  <c r="J190"/>
  <c r="J147"/>
  <c r="J223"/>
  <c r="J205"/>
  <c r="BK169"/>
  <c i="1" r="AS94"/>
  <c i="2" r="BK171"/>
  <c r="BK188"/>
  <c r="J174"/>
  <c r="BK178"/>
  <c r="BK217"/>
  <c r="J197"/>
  <c r="J148"/>
  <c r="J160"/>
  <c i="3" r="BK470"/>
  <c r="J415"/>
  <c r="J337"/>
  <c r="BK166"/>
  <c r="J365"/>
  <c r="J174"/>
  <c r="J396"/>
  <c r="J311"/>
  <c r="J191"/>
  <c r="BK228"/>
  <c r="BK377"/>
  <c r="BK236"/>
  <c r="J501"/>
  <c r="J441"/>
  <c r="BK341"/>
  <c r="BK211"/>
  <c r="BK473"/>
  <c r="BK160"/>
  <c r="BK286"/>
  <c r="J289"/>
  <c r="BK484"/>
  <c r="BK350"/>
  <c r="BK229"/>
  <c r="J251"/>
  <c r="J205"/>
  <c i="4" r="J129"/>
  <c r="J132"/>
  <c i="3" r="J408"/>
  <c r="BK487"/>
  <c r="BK308"/>
  <c r="BK302"/>
  <c r="J305"/>
  <c r="J438"/>
  <c r="BK299"/>
  <c r="BK223"/>
  <c i="4" r="J127"/>
  <c r="J124"/>
  <c i="2" r="J217"/>
  <c r="BK183"/>
  <c r="J143"/>
  <c r="BK224"/>
  <c r="BK210"/>
  <c r="BK189"/>
  <c r="J156"/>
  <c r="J222"/>
  <c r="J195"/>
  <c r="BK166"/>
  <c r="J183"/>
  <c r="BK208"/>
  <c r="BK148"/>
  <c r="J210"/>
  <c r="BK154"/>
  <c r="J184"/>
  <c i="3" r="BK493"/>
  <c r="J450"/>
  <c r="J386"/>
  <c r="BK275"/>
  <c r="J347"/>
  <c r="BK154"/>
  <c r="BK380"/>
  <c r="J237"/>
  <c r="J178"/>
  <c r="BK396"/>
  <c r="J223"/>
  <c r="BK183"/>
  <c r="J138"/>
  <c i="4" r="BK128"/>
  <c r="BK131"/>
  <c i="2" l="1" r="R137"/>
  <c r="R136"/>
  <c r="R135"/>
  <c r="R149"/>
  <c r="T162"/>
  <c r="BK173"/>
  <c r="J173"/>
  <c r="J107"/>
  <c r="T176"/>
  <c r="BK186"/>
  <c r="J186"/>
  <c r="J111"/>
  <c r="P199"/>
  <c r="T215"/>
  <c i="3" r="T134"/>
  <c r="R198"/>
  <c r="P242"/>
  <c r="P278"/>
  <c r="BK414"/>
  <c r="J414"/>
  <c r="J105"/>
  <c r="R442"/>
  <c r="T449"/>
  <c i="2" r="T137"/>
  <c r="P146"/>
  <c r="R158"/>
  <c r="R176"/>
  <c r="T186"/>
  <c r="T199"/>
  <c r="P211"/>
  <c i="3" r="P198"/>
  <c r="R242"/>
  <c r="R278"/>
  <c r="T414"/>
  <c r="BK442"/>
  <c r="J442"/>
  <c r="J109"/>
  <c r="BK449"/>
  <c r="J449"/>
  <c r="J110"/>
  <c i="2" r="P158"/>
  <c r="P173"/>
  <c r="R179"/>
  <c r="P215"/>
  <c r="P137"/>
  <c r="T149"/>
  <c r="T167"/>
  <c r="P179"/>
  <c r="R215"/>
  <c i="3" r="BK298"/>
  <c r="J298"/>
  <c r="J103"/>
  <c r="R414"/>
  <c r="P437"/>
  <c r="P469"/>
  <c r="P468"/>
  <c i="2" r="P149"/>
  <c r="BK167"/>
  <c r="J167"/>
  <c r="J106"/>
  <c r="P186"/>
  <c r="T203"/>
  <c i="3" r="P134"/>
  <c r="BK242"/>
  <c r="J242"/>
  <c r="J101"/>
  <c r="BK278"/>
  <c r="J278"/>
  <c r="J102"/>
  <c r="BK395"/>
  <c r="J395"/>
  <c r="J104"/>
  <c r="T437"/>
  <c r="P449"/>
  <c i="4" r="P122"/>
  <c i="2" r="BK158"/>
  <c r="J158"/>
  <c r="J103"/>
  <c r="R167"/>
  <c r="BK179"/>
  <c r="J179"/>
  <c r="J109"/>
  <c r="T182"/>
  <c r="R203"/>
  <c i="3" r="P298"/>
  <c r="T395"/>
  <c r="BK469"/>
  <c r="J469"/>
  <c r="J112"/>
  <c i="4" r="BK122"/>
  <c r="J122"/>
  <c r="J98"/>
  <c i="2" r="BK146"/>
  <c r="J146"/>
  <c r="J101"/>
  <c r="T158"/>
  <c r="P176"/>
  <c r="P182"/>
  <c r="BK203"/>
  <c r="J203"/>
  <c r="J113"/>
  <c r="T211"/>
  <c i="3" r="BK134"/>
  <c r="J134"/>
  <c r="J98"/>
  <c r="BK198"/>
  <c r="J198"/>
  <c r="J100"/>
  <c r="T298"/>
  <c r="P395"/>
  <c r="P442"/>
  <c r="T442"/>
  <c r="R449"/>
  <c i="4" r="T122"/>
  <c r="R130"/>
  <c i="2" r="T146"/>
  <c r="BK162"/>
  <c r="J162"/>
  <c r="J104"/>
  <c r="P167"/>
  <c r="BK176"/>
  <c r="J176"/>
  <c r="J108"/>
  <c r="T179"/>
  <c r="R182"/>
  <c r="BK199"/>
  <c r="J199"/>
  <c r="J112"/>
  <c r="P203"/>
  <c r="R211"/>
  <c i="3" r="R134"/>
  <c r="R133"/>
  <c r="R298"/>
  <c r="R395"/>
  <c r="R437"/>
  <c r="R436"/>
  <c r="T469"/>
  <c r="T468"/>
  <c i="4" r="BK130"/>
  <c r="J130"/>
  <c r="J99"/>
  <c r="T130"/>
  <c r="R133"/>
  <c i="2" r="R146"/>
  <c r="P162"/>
  <c r="R173"/>
  <c r="BK182"/>
  <c r="J182"/>
  <c r="J110"/>
  <c r="BK215"/>
  <c r="J215"/>
  <c r="J115"/>
  <c r="BK137"/>
  <c r="J137"/>
  <c r="J98"/>
  <c r="BK149"/>
  <c r="J149"/>
  <c r="J102"/>
  <c r="R162"/>
  <c r="T173"/>
  <c r="R186"/>
  <c r="R199"/>
  <c r="BK211"/>
  <c r="J211"/>
  <c r="J114"/>
  <c i="3" r="T198"/>
  <c r="T242"/>
  <c r="T278"/>
  <c r="P414"/>
  <c r="BK437"/>
  <c r="BK436"/>
  <c r="J436"/>
  <c r="J107"/>
  <c r="R469"/>
  <c r="R468"/>
  <c i="4" r="R122"/>
  <c r="R121"/>
  <c r="R120"/>
  <c r="P130"/>
  <c r="BK133"/>
  <c r="J133"/>
  <c r="J100"/>
  <c r="T133"/>
  <c i="3" r="BK194"/>
  <c r="J194"/>
  <c r="J99"/>
  <c i="2" r="BK165"/>
  <c r="J165"/>
  <c r="J105"/>
  <c r="BK144"/>
  <c r="J144"/>
  <c r="J100"/>
  <c r="BK142"/>
  <c r="J142"/>
  <c r="J99"/>
  <c i="3" r="BK434"/>
  <c r="J434"/>
  <c r="J106"/>
  <c r="J437"/>
  <c r="J108"/>
  <c r="BK133"/>
  <c i="4" r="E110"/>
  <c r="F91"/>
  <c r="F117"/>
  <c r="BE127"/>
  <c r="BE131"/>
  <c r="BE135"/>
  <c r="J89"/>
  <c r="BE126"/>
  <c r="J117"/>
  <c r="BE125"/>
  <c r="BE128"/>
  <c i="3" r="BK468"/>
  <c r="J468"/>
  <c r="J111"/>
  <c i="4" r="BE123"/>
  <c r="BE124"/>
  <c r="BE129"/>
  <c r="BE132"/>
  <c r="J116"/>
  <c r="BE134"/>
  <c i="3" r="F92"/>
  <c r="BE157"/>
  <c r="BE208"/>
  <c r="BE229"/>
  <c r="BE251"/>
  <c r="BE263"/>
  <c r="BE279"/>
  <c r="BE289"/>
  <c r="BE308"/>
  <c r="J128"/>
  <c r="BE148"/>
  <c r="BE195"/>
  <c r="BE337"/>
  <c r="BE341"/>
  <c r="BE371"/>
  <c r="BE389"/>
  <c r="J92"/>
  <c r="BE275"/>
  <c r="BE323"/>
  <c r="BE392"/>
  <c r="BE441"/>
  <c r="BE470"/>
  <c r="BE476"/>
  <c r="J89"/>
  <c r="BE151"/>
  <c r="BE217"/>
  <c r="BE295"/>
  <c r="BE317"/>
  <c r="BE340"/>
  <c r="BE411"/>
  <c r="BE450"/>
  <c r="BE487"/>
  <c r="F91"/>
  <c r="BE199"/>
  <c r="BE223"/>
  <c r="BE255"/>
  <c r="BE271"/>
  <c r="BE356"/>
  <c r="BE365"/>
  <c r="BE386"/>
  <c r="BE396"/>
  <c r="BE443"/>
  <c r="BE456"/>
  <c r="BE501"/>
  <c r="BE191"/>
  <c r="BE259"/>
  <c r="BE320"/>
  <c r="BE350"/>
  <c r="BE362"/>
  <c r="BE399"/>
  <c r="BE446"/>
  <c r="BE459"/>
  <c r="E85"/>
  <c r="BE163"/>
  <c r="BE166"/>
  <c r="BE174"/>
  <c r="BE237"/>
  <c r="BE302"/>
  <c r="BE311"/>
  <c r="BE380"/>
  <c r="BE383"/>
  <c r="BE405"/>
  <c r="BE408"/>
  <c r="BE428"/>
  <c r="BE431"/>
  <c r="BE484"/>
  <c r="BE169"/>
  <c r="BE214"/>
  <c r="BE247"/>
  <c r="BE353"/>
  <c r="BE438"/>
  <c r="BE453"/>
  <c r="BE154"/>
  <c r="BE186"/>
  <c r="BE220"/>
  <c r="BE232"/>
  <c r="BE282"/>
  <c r="BE286"/>
  <c r="BE328"/>
  <c r="BE344"/>
  <c r="BE359"/>
  <c r="BE374"/>
  <c r="BE135"/>
  <c r="BE160"/>
  <c r="BE178"/>
  <c r="BE205"/>
  <c r="BE228"/>
  <c r="BE233"/>
  <c r="BE267"/>
  <c r="BE283"/>
  <c r="BE299"/>
  <c r="BE333"/>
  <c r="BE347"/>
  <c r="BE368"/>
  <c r="BE415"/>
  <c r="BE425"/>
  <c r="BE462"/>
  <c r="BE473"/>
  <c r="BE490"/>
  <c r="BE493"/>
  <c r="BE202"/>
  <c r="BE236"/>
  <c r="BE305"/>
  <c r="BE314"/>
  <c r="BE377"/>
  <c r="BE138"/>
  <c r="BE183"/>
  <c r="BE211"/>
  <c r="BE243"/>
  <c r="BE258"/>
  <c r="BE292"/>
  <c r="BE402"/>
  <c r="BE420"/>
  <c r="BE435"/>
  <c r="BE465"/>
  <c r="BE479"/>
  <c r="BE496"/>
  <c i="2" r="J129"/>
  <c r="BE138"/>
  <c r="BE143"/>
  <c r="BE151"/>
  <c r="BE152"/>
  <c r="BE156"/>
  <c r="BE157"/>
  <c r="BE181"/>
  <c r="BE194"/>
  <c r="BE204"/>
  <c r="F91"/>
  <c r="F132"/>
  <c r="BE140"/>
  <c r="BE161"/>
  <c r="BE164"/>
  <c r="BE172"/>
  <c r="BE190"/>
  <c r="BE197"/>
  <c r="BE198"/>
  <c r="BE208"/>
  <c r="BE212"/>
  <c r="BE213"/>
  <c r="BE217"/>
  <c r="BE220"/>
  <c r="J132"/>
  <c r="BE163"/>
  <c r="BE169"/>
  <c r="BE180"/>
  <c r="BE195"/>
  <c r="BE202"/>
  <c r="BE148"/>
  <c r="BE154"/>
  <c r="BE185"/>
  <c r="BE139"/>
  <c r="BE170"/>
  <c r="BE192"/>
  <c r="BE166"/>
  <c r="BE178"/>
  <c r="BE205"/>
  <c r="BE216"/>
  <c r="BE147"/>
  <c r="BE153"/>
  <c r="BE177"/>
  <c r="BE187"/>
  <c r="BE191"/>
  <c r="BE150"/>
  <c r="BE160"/>
  <c r="BE196"/>
  <c r="BE201"/>
  <c r="BE222"/>
  <c r="BE223"/>
  <c r="BE227"/>
  <c r="BE141"/>
  <c r="BE145"/>
  <c r="BE168"/>
  <c r="BE174"/>
  <c r="BE183"/>
  <c r="BE189"/>
  <c r="BE200"/>
  <c r="E85"/>
  <c r="J131"/>
  <c r="BE155"/>
  <c r="BE159"/>
  <c r="BE175"/>
  <c r="BE184"/>
  <c r="BE193"/>
  <c r="BE206"/>
  <c r="BE209"/>
  <c r="BE210"/>
  <c r="BE218"/>
  <c r="BE219"/>
  <c r="BE221"/>
  <c r="BE225"/>
  <c r="BE228"/>
  <c r="BE229"/>
  <c r="BE230"/>
  <c r="BE171"/>
  <c r="BE188"/>
  <c r="BE207"/>
  <c r="BE214"/>
  <c r="BE224"/>
  <c r="BE226"/>
  <c r="F35"/>
  <c i="1" r="BB95"/>
  <c i="3" r="J34"/>
  <c i="1" r="AW96"/>
  <c i="2" r="F37"/>
  <c i="1" r="BD95"/>
  <c i="2" r="F36"/>
  <c i="1" r="BC95"/>
  <c i="4" r="J34"/>
  <c i="1" r="AW97"/>
  <c i="4" r="F37"/>
  <c i="1" r="BD97"/>
  <c i="3" r="F36"/>
  <c i="1" r="BC96"/>
  <c i="3" r="F37"/>
  <c i="1" r="BD96"/>
  <c i="3" r="F35"/>
  <c i="1" r="BB96"/>
  <c i="2" r="J34"/>
  <c i="1" r="AW95"/>
  <c i="4" r="F35"/>
  <c i="1" r="BB97"/>
  <c i="3" r="F34"/>
  <c i="1" r="BA96"/>
  <c i="2" r="F34"/>
  <c i="1" r="BA95"/>
  <c i="4" r="F34"/>
  <c i="1" r="BA97"/>
  <c i="4" r="F36"/>
  <c i="1" r="BC97"/>
  <c i="4" l="1" r="T121"/>
  <c r="T120"/>
  <c r="P121"/>
  <c r="P120"/>
  <c i="1" r="AU97"/>
  <c i="3" r="P133"/>
  <c i="2" r="T136"/>
  <c r="T135"/>
  <c i="3" r="P436"/>
  <c i="2" r="P136"/>
  <c r="P135"/>
  <c i="1" r="AU95"/>
  <c i="3" r="T436"/>
  <c r="R132"/>
  <c r="T133"/>
  <c r="T132"/>
  <c i="2" r="BK136"/>
  <c r="J136"/>
  <c r="J97"/>
  <c i="4" r="BK121"/>
  <c r="BK120"/>
  <c r="J120"/>
  <c r="J96"/>
  <c i="3" r="BK132"/>
  <c r="J132"/>
  <c r="J133"/>
  <c r="J97"/>
  <c i="2" r="BK135"/>
  <c r="J135"/>
  <c r="J96"/>
  <c r="F33"/>
  <c i="1" r="AZ95"/>
  <c i="2" r="J33"/>
  <c i="1" r="AV95"/>
  <c r="AT95"/>
  <c i="3" r="J30"/>
  <c i="1" r="AG96"/>
  <c i="4" r="J33"/>
  <c i="1" r="AV97"/>
  <c r="AT97"/>
  <c i="3" r="J33"/>
  <c i="1" r="AV96"/>
  <c r="AT96"/>
  <c i="3" r="F33"/>
  <c i="1" r="AZ96"/>
  <c r="BB94"/>
  <c r="AX94"/>
  <c r="BA94"/>
  <c r="AW94"/>
  <c r="AK30"/>
  <c r="BD94"/>
  <c r="W33"/>
  <c i="4" r="F33"/>
  <c i="1" r="AZ97"/>
  <c r="BC94"/>
  <c r="AY94"/>
  <c i="3" l="1" r="P132"/>
  <c i="1" r="AU96"/>
  <c i="4" r="J121"/>
  <c r="J97"/>
  <c i="1" r="AN96"/>
  <c i="3" r="J96"/>
  <c r="J39"/>
  <c i="1" r="AU94"/>
  <c i="2" r="J30"/>
  <c i="1" r="AG95"/>
  <c r="AZ94"/>
  <c r="W29"/>
  <c r="W31"/>
  <c i="4" r="J30"/>
  <c i="1" r="AG97"/>
  <c r="W32"/>
  <c r="W30"/>
  <c i="4" l="1" r="J39"/>
  <c i="2" r="J39"/>
  <c i="1" r="AN95"/>
  <c r="AN97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<sst xmlns="http://schemas.openxmlformats.org/spreadsheetml/2006/main">
  <si>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</si>
  <si>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</si>
  <si>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</si>
  <si>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</si>
  <si>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</si>
  <si>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{019257c7-b703-437f-9e0b-bae2c860121e}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</si>
  <si>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</si>
  <si>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</si>
  <si>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</si>
  <si>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</si>
  <si>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</si>
  <si>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</si>
  <si>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</si>
  <si>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</si>
  <si>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</si>
  <si>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</si>
  <si>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</si>
  <si>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Fišerova – II. etapa</t>
  </si>
  <si>
    <t>KSO:</t>
  </si>
  <si>
    <t>CC-CZ:</t>
  </si>
  <si>
    <t>Místo:</t>
  </si>
  <si>
    <t>Bílina</t>
  </si>
  <si>
    <t>Datum:</t>
  </si>
  <si>
    <t>27. 8. 2025</t>
  </si>
  <si>
    <t>Zadavatel:</t>
  </si>
  <si>
    <t>IČ:</t>
  </si>
  <si>
    <t>00266230</t>
  </si>
  <si>
    <t>Město Bílina</t>
  </si>
  <si>
    <t>DIČ:</t>
  </si>
  <si>
    <t>Uchazeč:</t>
  </si>
  <si>
    <t>Vyplň údaj</t>
  </si>
  <si>
    <t>Projektant:</t>
  </si>
  <si>
    <t xml:space="preserve"> 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</si>
  <si>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</si>
  <si>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</si>
  <si>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</si>
  <si>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</si>
  <si>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</si>
  <si>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</si>
  <si>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</si>
  <si>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</si>
  <si>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</si>
  <si>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</si>
  <si>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</si>
  <si>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</si>
  <si>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</si>
  <si>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</si>
  <si>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</si>
  <si>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</si>
  <si>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</si>
  <si>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</si>
  <si>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</si>
  <si>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</si>
  <si>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</si>
  <si>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</si>
  <si>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</si>
  <si>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</si>
  <si>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</si>
  <si>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</si>
  <si>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</si>
  <si>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</si>
  <si>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</si>
  <si>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</si>
  <si>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</si>
  <si>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</si>
  <si>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</si>
  <si>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</si>
  <si>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</si>
  <si>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</si>
  <si>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</si>
  <si>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</si>
  <si>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</si>
  <si>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</si>
  <si>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</si>
  <si>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</si>
  <si>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</si>
  <si>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</si>
  <si>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</si>
  <si>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</si>
  <si>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</si>
  <si>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</si>
  <si>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400</t>
  </si>
  <si>
    <t>VO</t>
  </si>
  <si>
    <t>STA</t>
  </si>
  <si>
    <t>1</t>
  </si>
  <si>
    <t>{70cd2810-71e0-4ca8-841e-aa9ae997011d}</t>
  </si>
  <si>
    <t>2</t>
  </si>
  <si>
    <t>SO 101</t>
  </si>
  <si>
    <t>Chodníky</t>
  </si>
  <si>
    <t>{9e768058-8d53-49b2-bb9c-68352c0a695d}</t>
  </si>
  <si>
    <t>VRN</t>
  </si>
  <si>
    <t>Vedlejší rozpočtové...</t>
  </si>
  <si>
    <t>{4c96f77b-29fb-43b8-9154-dade27dbe0a6}</t>
  </si>
  <si>
    <t>KRYCÍ LIST SOUPISU PRACÍ</t>
  </si>
  <si>
    <t>Objekt:</t>
  </si>
  <si>
    <t>SO 400 - VO</t>
  </si>
  <si>
    <t>REKAPITULACE ČLENĚNÍ SOUPISU PRACÍ</t>
  </si>
  <si>
    <t>Kód dílu - Popis</t>
  </si>
  <si>
    <t>Cena celkem [CZK]</t>
  </si>
  <si>
    <t>Náklady ze soupisu prací</t>
  </si>
  <si>
    <t>-1</t>
  </si>
  <si>
    <t>Kód položky - Položka</t>
  </si>
  <si>
    <t xml:space="preserve">    110 - Náklady na dopravu, logistiku a specializované manipulace</t>
  </si>
  <si>
    <t xml:space="preserve">    162 - 162 Vodorovné přemístění</t>
  </si>
  <si>
    <t xml:space="preserve">    174 - Zásyp jam, rýh, šachet</t>
  </si>
  <si>
    <t xml:space="preserve">    19 - Poplatky za skládku - ostatní</t>
  </si>
  <si>
    <t xml:space="preserve">    210 - Rozvaděče, rozvodné skříně, desky, svorkovnice, montáže elektro</t>
  </si>
  <si>
    <t xml:space="preserve">    D1 - Montáže sdělovacích,signal. a zabezpeč.zařízení</t>
  </si>
  <si>
    <t xml:space="preserve">    230 - Uložení plastových chrániček</t>
  </si>
  <si>
    <t xml:space="preserve">    271 - Podklady pod konstrukce</t>
  </si>
  <si>
    <t xml:space="preserve">    D2 - Stožáry a výložníky</t>
  </si>
  <si>
    <t xml:space="preserve">    D3 - Kabely, vodiče a vodivé kovy</t>
  </si>
  <si>
    <t xml:space="preserve">    D4 - Prvky vedení</t>
  </si>
  <si>
    <t xml:space="preserve">    D5 - Osvětlení</t>
  </si>
  <si>
    <t xml:space="preserve">    D6 - Doplňky vodičů a kabelů</t>
  </si>
  <si>
    <t xml:space="preserve">    M46 - Zemní práce prováděné při montážních pracích - A01 Část A01 Zřízení</t>
  </si>
  <si>
    <t xml:space="preserve">    D7 - Přírodní a druhotné suroviny</t>
  </si>
  <si>
    <t xml:space="preserve">    M65 - Elektroinstalace - A01 Zřízení</t>
  </si>
  <si>
    <t xml:space="preserve">    B01 - Bourání (demontáž) konstrukcí</t>
  </si>
  <si>
    <t xml:space="preserve">    VN a ON - Vedlejší a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</si>
  <si>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</si>
  <si>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</si>
  <si>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</si>
  <si>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</si>
  <si>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</si>
  <si>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</si>
  <si>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</si>
  <si>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</si>
  <si>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</si>
  <si>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</si>
  <si>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</si>
  <si>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</si>
  <si>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</si>
  <si>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Kód položky</t>
  </si>
  <si>
    <t>Položka</t>
  </si>
  <si>
    <t>ROZPOCET</t>
  </si>
  <si>
    <t>110</t>
  </si>
  <si>
    <t>Náklady na dopravu, logistiku a specializované manipulace</t>
  </si>
  <si>
    <t>K</t>
  </si>
  <si>
    <t>110R01</t>
  </si>
  <si>
    <t>Mimostaveništní doprava individual. - doprava vysokozdvižné plošiny</t>
  </si>
  <si>
    <t>kus</t>
  </si>
  <si>
    <t>4</t>
  </si>
  <si>
    <t>110R02</t>
  </si>
  <si>
    <t>Mimostaveništní doprava individual. - doprava pásového rypadla</t>
  </si>
  <si>
    <t>3</t>
  </si>
  <si>
    <t>110R03</t>
  </si>
  <si>
    <t>Mimostaveništní doprava individual. - doprava materiálu</t>
  </si>
  <si>
    <t>6</t>
  </si>
  <si>
    <t>110R04</t>
  </si>
  <si>
    <t>Mimostaveništní doprava individual. - doprava pracovníků</t>
  </si>
  <si>
    <t>8</t>
  </si>
  <si>
    <t>162</t>
  </si>
  <si>
    <t>162 Vodorovné přemístění</t>
  </si>
  <si>
    <t>5</t>
  </si>
  <si>
    <t>162702199R00</t>
  </si>
  <si>
    <t>Poplatek za skládku drnu</t>
  </si>
  <si>
    <t>m3</t>
  </si>
  <si>
    <t>10</t>
  </si>
  <si>
    <t>174</t>
  </si>
  <si>
    <t>Zásyp jam, rýh, šachet</t>
  </si>
  <si>
    <t>174201101R00</t>
  </si>
  <si>
    <t>Zásyp jam, rýh, šachet bez zhutnění</t>
  </si>
  <si>
    <t>19</t>
  </si>
  <si>
    <t>Poplatky za skládku - ostatní</t>
  </si>
  <si>
    <t>7</t>
  </si>
  <si>
    <t>199000001</t>
  </si>
  <si>
    <t>Poplatek za skládku - ornice</t>
  </si>
  <si>
    <t>14</t>
  </si>
  <si>
    <t>199000002R00</t>
  </si>
  <si>
    <t>Poplatek za skládku horniny 1- 4, č. dle katal. odpadů 17 05 04</t>
  </si>
  <si>
    <t>16</t>
  </si>
  <si>
    <t>210</t>
  </si>
  <si>
    <t>Rozvaděče, rozvodné skříně, desky, svorkovnice, montáže elektro</t>
  </si>
  <si>
    <t>9</t>
  </si>
  <si>
    <t>210040512R00</t>
  </si>
  <si>
    <t>Ukončení vodičů svorkováním</t>
  </si>
  <si>
    <t>18</t>
  </si>
  <si>
    <t>210204011R01</t>
  </si>
  <si>
    <t>Montáž a vyrovnání vč. uzemění stožáru osvětlovacího do výšky 12 m</t>
  </si>
  <si>
    <t>20</t>
  </si>
  <si>
    <t>11</t>
  </si>
  <si>
    <t>210204104R89</t>
  </si>
  <si>
    <t>Demontáž svítidlo veřejného osvětlení, včetně nákladů na montážní plošinu</t>
  </si>
  <si>
    <t>22</t>
  </si>
  <si>
    <t>210204104R94</t>
  </si>
  <si>
    <t>Ekologická likvidace svítidla světel. zdrojů</t>
  </si>
  <si>
    <t>24</t>
  </si>
  <si>
    <t>13</t>
  </si>
  <si>
    <t>210204111R03</t>
  </si>
  <si>
    <t>Demontáž a likvidace ocelového stožáry do výšky 6m</t>
  </si>
  <si>
    <t>26</t>
  </si>
  <si>
    <t>210204201R00</t>
  </si>
  <si>
    <t>Montáž elektrovýzbroje stožáru pro 1 okruh</t>
  </si>
  <si>
    <t>28</t>
  </si>
  <si>
    <t>15</t>
  </si>
  <si>
    <t>210204203R00</t>
  </si>
  <si>
    <t>Montáž elektrovýzbroje stožáru pro 3 okruhy</t>
  </si>
  <si>
    <t>30</t>
  </si>
  <si>
    <t>M</t>
  </si>
  <si>
    <t>210220022R01</t>
  </si>
  <si>
    <t>Drát hromosvodní FeZn průměr 10 mm</t>
  </si>
  <si>
    <t>kg</t>
  </si>
  <si>
    <t>32</t>
  </si>
  <si>
    <t>D1</t>
  </si>
  <si>
    <t>Montáže sdělovacích,signal. a zabezpeč.zařízení</t>
  </si>
  <si>
    <t>17</t>
  </si>
  <si>
    <t>220060341R00</t>
  </si>
  <si>
    <t>Přeměření izol. stavu a kontinuity kab.do 10 žil</t>
  </si>
  <si>
    <t>34</t>
  </si>
  <si>
    <t>220111777R00</t>
  </si>
  <si>
    <t>Vedení uzemnění v zemi FeZN drát D do 10 mm</t>
  </si>
  <si>
    <t>m</t>
  </si>
  <si>
    <t>36</t>
  </si>
  <si>
    <t>220271601R00</t>
  </si>
  <si>
    <t>Ukončení vodičů do D 16 mm2</t>
  </si>
  <si>
    <t>38</t>
  </si>
  <si>
    <t>230</t>
  </si>
  <si>
    <t>Uložení plastových chrániček</t>
  </si>
  <si>
    <t>230191003R00</t>
  </si>
  <si>
    <t>Uložení chráničky ve výkopu PE 40x3,0mm</t>
  </si>
  <si>
    <t>40</t>
  </si>
  <si>
    <t>230191007R00</t>
  </si>
  <si>
    <t>Uložení chráničky ve výkopu PE 63x3,0mm</t>
  </si>
  <si>
    <t>42</t>
  </si>
  <si>
    <t>271</t>
  </si>
  <si>
    <t>Podklady pod konstrukce</t>
  </si>
  <si>
    <t>271531115R00</t>
  </si>
  <si>
    <t>Uložení polštáře z kameniva pod základ se zhutněním a urovnáním povrchu</t>
  </si>
  <si>
    <t>44</t>
  </si>
  <si>
    <t>D2</t>
  </si>
  <si>
    <t>Stožáry a výložníky</t>
  </si>
  <si>
    <t>23</t>
  </si>
  <si>
    <t>316735704R01</t>
  </si>
  <si>
    <t>Ochranná plastová manžeta pro stožár o ø 133 mm</t>
  </si>
  <si>
    <t>46</t>
  </si>
  <si>
    <t>316735705R</t>
  </si>
  <si>
    <t>Stožár osvětlovací uliční 7m -133/102/76</t>
  </si>
  <si>
    <t>48</t>
  </si>
  <si>
    <t>25</t>
  </si>
  <si>
    <t>31677121R03</t>
  </si>
  <si>
    <t>Výložník délka 1000 mm</t>
  </si>
  <si>
    <t>50</t>
  </si>
  <si>
    <t>31677121R05</t>
  </si>
  <si>
    <t>Výložník délka 1500 mm</t>
  </si>
  <si>
    <t>52</t>
  </si>
  <si>
    <t>27</t>
  </si>
  <si>
    <t>31677121R15</t>
  </si>
  <si>
    <t>Výložník délka 2500 mm</t>
  </si>
  <si>
    <t>54</t>
  </si>
  <si>
    <t>D3</t>
  </si>
  <si>
    <t>Kabely, vodiče a vodivé kovy</t>
  </si>
  <si>
    <t>34111030R</t>
  </si>
  <si>
    <t>Kabel silový s Cu jádrem 750 V CYKY 3 x 1,5 mm2</t>
  </si>
  <si>
    <t>56</t>
  </si>
  <si>
    <t>29</t>
  </si>
  <si>
    <t>34111080R</t>
  </si>
  <si>
    <t>Kabel silový s Cu jádrem 750 V CYKY 4 x 16 mm2</t>
  </si>
  <si>
    <t>58</t>
  </si>
  <si>
    <t>D4</t>
  </si>
  <si>
    <t>Prvky vedení</t>
  </si>
  <si>
    <t>3457114700R</t>
  </si>
  <si>
    <t>Trubka kabelová chránička KOPOFLEX KF 09040</t>
  </si>
  <si>
    <t>60</t>
  </si>
  <si>
    <t>31</t>
  </si>
  <si>
    <t>3457114702R</t>
  </si>
  <si>
    <t>Trubka kabelová chránička KOPOFLEX KF 09063</t>
  </si>
  <si>
    <t>62</t>
  </si>
  <si>
    <t>D5</t>
  </si>
  <si>
    <t>Osvětlení</t>
  </si>
  <si>
    <t>348360210R27</t>
  </si>
  <si>
    <t>LED svítidlo pro veřejné osvětlení s krytím IP66, IK10 ,ve standardu ovládání D4i s konektorem ZHAGA pro připojení radiového modulu D4i, parametry svítidla v souladu s ČSN EN 60598-1,2,3,ČSN EN 62031, ČSN EN 62471,ČSN EN 550155, ČSN EN6100,ČSN EN61547, hm</t>
  </si>
  <si>
    <t>ks</t>
  </si>
  <si>
    <t>64</t>
  </si>
  <si>
    <t>33</t>
  </si>
  <si>
    <t>348360210R45</t>
  </si>
  <si>
    <t>Recyklační poplatek za svítidlo</t>
  </si>
  <si>
    <t>66</t>
  </si>
  <si>
    <t>D6</t>
  </si>
  <si>
    <t>Doplňky vodičů a kabelů</t>
  </si>
  <si>
    <t>35432301R</t>
  </si>
  <si>
    <t>Spojka kabelová lisov.vodiče Al kruhové 16 ALU-ZE</t>
  </si>
  <si>
    <t>68</t>
  </si>
  <si>
    <t>35</t>
  </si>
  <si>
    <t>354325040000R</t>
  </si>
  <si>
    <t>Oko kabelové příložkové 7585-10</t>
  </si>
  <si>
    <t>70</t>
  </si>
  <si>
    <t>35436080R</t>
  </si>
  <si>
    <t>Spojka kabelová smrštitelná SVCZ 10/16 mm</t>
  </si>
  <si>
    <t>72</t>
  </si>
  <si>
    <t>M46</t>
  </si>
  <si>
    <t>Zemní práce prováděné při montážních pracích - A01 Část A01 Zřízení</t>
  </si>
  <si>
    <t>37</t>
  </si>
  <si>
    <t>460050714RT1</t>
  </si>
  <si>
    <t>Jáma do 2m3 pro stožár veř.osvětlení,hor.4,strojně, strojní výkop jámy</t>
  </si>
  <si>
    <t>74</t>
  </si>
  <si>
    <t>460100001R01</t>
  </si>
  <si>
    <t>Montáž prefa. základu VO od 0,2 do 1,5 t</t>
  </si>
  <si>
    <t>76</t>
  </si>
  <si>
    <t>39</t>
  </si>
  <si>
    <t>460100001R26</t>
  </si>
  <si>
    <t>Stožárová elektrovýzbroj</t>
  </si>
  <si>
    <t>78</t>
  </si>
  <si>
    <t>460100001R92</t>
  </si>
  <si>
    <t>Prefabrikovaná železobetonová patka velká - stožárový základ 0,55/0,55/1,05 m mimo osu trasy</t>
  </si>
  <si>
    <t>80</t>
  </si>
  <si>
    <t>41</t>
  </si>
  <si>
    <t>460200143RT2</t>
  </si>
  <si>
    <t>Výkop kabelové rýhy 35/60 cm hor.3, ruční výkop rýhy</t>
  </si>
  <si>
    <t>82</t>
  </si>
  <si>
    <t>460230003R00</t>
  </si>
  <si>
    <t>Rýha pro kabelovou spojku do 10 kV, hornina 3</t>
  </si>
  <si>
    <t>84</t>
  </si>
  <si>
    <t>43</t>
  </si>
  <si>
    <t>460420018RT3</t>
  </si>
  <si>
    <t>Zřízení kabelového lože v rýze š.do 35 cm z písku, tloušťka vrstvy 20 cm</t>
  </si>
  <si>
    <t>86</t>
  </si>
  <si>
    <t>460420022RT3</t>
  </si>
  <si>
    <t>Zřízení kabelového lože v rýze š. do 65 cm z písku, lože tloušťky 20 cm</t>
  </si>
  <si>
    <t>88</t>
  </si>
  <si>
    <t>45</t>
  </si>
  <si>
    <t>460490012RT1</t>
  </si>
  <si>
    <t>Fólie výstražná z PVC, šířka 33 cm, fólie PVC šířka 33 cm</t>
  </si>
  <si>
    <t>90</t>
  </si>
  <si>
    <t>460570143R00</t>
  </si>
  <si>
    <t>Zához rýhy 35/60 cm, hornina třídy 3, se zhutněním</t>
  </si>
  <si>
    <t>92</t>
  </si>
  <si>
    <t>47</t>
  </si>
  <si>
    <t>460600001R00</t>
  </si>
  <si>
    <t>Naložení a odvoz zeminy</t>
  </si>
  <si>
    <t>94</t>
  </si>
  <si>
    <t>460600002RT1</t>
  </si>
  <si>
    <t>Příplatek za odvoz za každých dalších 1000 m, nákladním automobilem</t>
  </si>
  <si>
    <t>96</t>
  </si>
  <si>
    <t>D7</t>
  </si>
  <si>
    <t>Přírodní a druhotné suroviny</t>
  </si>
  <si>
    <t>49</t>
  </si>
  <si>
    <t>58330002</t>
  </si>
  <si>
    <t>Štěrkopísek k zásypu</t>
  </si>
  <si>
    <t>t</t>
  </si>
  <si>
    <t>98</t>
  </si>
  <si>
    <t>583424801R</t>
  </si>
  <si>
    <t>Kamenivo drcené 4/8 prané Olbramovice, JHM</t>
  </si>
  <si>
    <t>100</t>
  </si>
  <si>
    <t>51</t>
  </si>
  <si>
    <t>58556678759R</t>
  </si>
  <si>
    <t>Směs betonová Baumit ProofBeton vodonepropustný</t>
  </si>
  <si>
    <t>102</t>
  </si>
  <si>
    <t>M65</t>
  </si>
  <si>
    <t>Elektroinstalace - A01 Zřízení</t>
  </si>
  <si>
    <t>650106121R00</t>
  </si>
  <si>
    <t>Montáž svítidla veřejného osvětlení na výložník</t>
  </si>
  <si>
    <t>104</t>
  </si>
  <si>
    <t>53</t>
  </si>
  <si>
    <t>650106311R00</t>
  </si>
  <si>
    <t>Montáž výložníku pro svítidlo 1 ramenný do 35 kg</t>
  </si>
  <si>
    <t>106</t>
  </si>
  <si>
    <t>650124221R00</t>
  </si>
  <si>
    <t>Uložení kabelu Cu 4 x 16 mm2 pevně</t>
  </si>
  <si>
    <t>108</t>
  </si>
  <si>
    <t>55</t>
  </si>
  <si>
    <t>650125191R00</t>
  </si>
  <si>
    <t>Uložení kabelu Cu 4 x 16 mm2 do trubky</t>
  </si>
  <si>
    <t>57</t>
  </si>
  <si>
    <t>650125641R00</t>
  </si>
  <si>
    <t>Uložení kabelu Cu 3 x 1,5 mm2 volně</t>
  </si>
  <si>
    <t>112</t>
  </si>
  <si>
    <t>59</t>
  </si>
  <si>
    <t>650141411R00</t>
  </si>
  <si>
    <t>Ukončení vodiče dutinkou / okem do 2,5 mm2</t>
  </si>
  <si>
    <t>114</t>
  </si>
  <si>
    <t>650146115R00</t>
  </si>
  <si>
    <t>Propojení kabelu spojkou do 4 žil pr. do 10 mm2</t>
  </si>
  <si>
    <t>116</t>
  </si>
  <si>
    <t>B01</t>
  </si>
  <si>
    <t>Bourání (demontáž) konstrukcí</t>
  </si>
  <si>
    <t>61</t>
  </si>
  <si>
    <t>979082213R00</t>
  </si>
  <si>
    <t>Vodorovná doprava suti po suchu do 1 km</t>
  </si>
  <si>
    <t>118</t>
  </si>
  <si>
    <t>979089001R00</t>
  </si>
  <si>
    <t>Poplatek za uložení odpadního štěrku a kameniva, skupina odpadu 010408</t>
  </si>
  <si>
    <t>120</t>
  </si>
  <si>
    <t>63</t>
  </si>
  <si>
    <t>979990107R00</t>
  </si>
  <si>
    <t>Poplatek za uložení suti - směs betonu, cihel, dřeva, skupina odpadu 170904</t>
  </si>
  <si>
    <t>122</t>
  </si>
  <si>
    <t>VN a ON</t>
  </si>
  <si>
    <t>Vedlejší a ostatní náklady</t>
  </si>
  <si>
    <t>VNON4111010</t>
  </si>
  <si>
    <t>Průzkumné práce</t>
  </si>
  <si>
    <t>soubor</t>
  </si>
  <si>
    <t>124</t>
  </si>
  <si>
    <t>65</t>
  </si>
  <si>
    <t>VNON5111020</t>
  </si>
  <si>
    <t>Vytyčení stavby</t>
  </si>
  <si>
    <t>126</t>
  </si>
  <si>
    <t>VNON5111021</t>
  </si>
  <si>
    <t>Vytyčení inženýrských sítí</t>
  </si>
  <si>
    <t>128</t>
  </si>
  <si>
    <t>67</t>
  </si>
  <si>
    <t>VNON5123010</t>
  </si>
  <si>
    <t>Extrémní místo provádění</t>
  </si>
  <si>
    <t>130</t>
  </si>
  <si>
    <t>VNON5124010</t>
  </si>
  <si>
    <t>Koordinační činnost</t>
  </si>
  <si>
    <t>132</t>
  </si>
  <si>
    <t>69</t>
  </si>
  <si>
    <t>VNON5211010</t>
  </si>
  <si>
    <t>Předání a převzetí staveniště</t>
  </si>
  <si>
    <t>134</t>
  </si>
  <si>
    <t>VNON5211020</t>
  </si>
  <si>
    <t>Ochrana stávaj. inženýrských sítí na staveništi</t>
  </si>
  <si>
    <t>136</t>
  </si>
  <si>
    <t>71</t>
  </si>
  <si>
    <t>VNON5211030</t>
  </si>
  <si>
    <t>Dočasná dopravní opatření</t>
  </si>
  <si>
    <t>138</t>
  </si>
  <si>
    <t>VNON5211040</t>
  </si>
  <si>
    <t>Užívání veřejných ploch a prostranství</t>
  </si>
  <si>
    <t>140</t>
  </si>
  <si>
    <t>73</t>
  </si>
  <si>
    <t>VNON5211080</t>
  </si>
  <si>
    <t>Bezpečnostní a hygienická opatření na staveništi</t>
  </si>
  <si>
    <t>142</t>
  </si>
  <si>
    <t>VNON5231010</t>
  </si>
  <si>
    <t>Revize</t>
  </si>
  <si>
    <t>144</t>
  </si>
  <si>
    <t>75</t>
  </si>
  <si>
    <t>VNON5231020</t>
  </si>
  <si>
    <t>Individuální a komplexní vyzkoušení</t>
  </si>
  <si>
    <t>146</t>
  </si>
  <si>
    <t>VNON5231030</t>
  </si>
  <si>
    <t>Zkušební provoz</t>
  </si>
  <si>
    <t>148</t>
  </si>
  <si>
    <t>77</t>
  </si>
  <si>
    <t>VNON5241010</t>
  </si>
  <si>
    <t>Dokumentace skutečného provedení</t>
  </si>
  <si>
    <t>150</t>
  </si>
  <si>
    <t>VNON5241020</t>
  </si>
  <si>
    <t>Geodetické zaměření skutečného provedení</t>
  </si>
  <si>
    <t>152</t>
  </si>
  <si>
    <t>SO 101 - Chodníky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</si>
  <si>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</si>
  <si>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</si>
  <si>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</si>
  <si>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</si>
  <si>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</si>
  <si>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</si>
  <si>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</si>
  <si>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</si>
  <si>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</si>
  <si>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</si>
  <si>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</si>
  <si>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</si>
  <si>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</si>
  <si>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783 - Dokončovací práce - nátěry</t>
  </si>
  <si>
    <t>M - Práce a dodávky M</t>
  </si>
  <si>
    <t xml:space="preserve">    46-M - Zemní práce při extr.mont.pracích</t>
  </si>
  <si>
    <t>HSV</t>
  </si>
  <si>
    <t>Práce a dodávky HSV</t>
  </si>
  <si>
    <t>Zemní práce</t>
  </si>
  <si>
    <t>122151101</t>
  </si>
  <si>
    <t>Odkopávky a prokopávky nezapažené v hornině třídy těžitelnosti I skupiny 1 a 2 objem do 20 m3 strojně</t>
  </si>
  <si>
    <t>VV</t>
  </si>
  <si>
    <t>"svrchní vrstva" 39,4*0,15</t>
  </si>
  <si>
    <t>Součet</t>
  </si>
  <si>
    <t>122251102</t>
  </si>
  <si>
    <t>Odkopávky a prokopávky nezapažené v hornině třídy těžitelnosti I skupiny 3 objem do 50 m3 strojně</t>
  </si>
  <si>
    <t>"odkopávky, stáv. nestm. podkladní vrstvy"</t>
  </si>
  <si>
    <t>1,5</t>
  </si>
  <si>
    <t>128,4*0,17</t>
  </si>
  <si>
    <t>3,1*0,21</t>
  </si>
  <si>
    <t>39,4*0,36</t>
  </si>
  <si>
    <t>33,9*0,41</t>
  </si>
  <si>
    <t>Mezisoučet</t>
  </si>
  <si>
    <t>"sanace zemní pláně tl. 150 mm" 146,75*0,15</t>
  </si>
  <si>
    <t>129001101</t>
  </si>
  <si>
    <t>Příplatek za ztížení odkopávky nebo prokopávky v blízkosti inženýrských sítí</t>
  </si>
  <si>
    <t xml:space="preserve">"ruční odkop podél budovy pro nopovou folii a konstrukci" 14 </t>
  </si>
  <si>
    <t>132254201</t>
  </si>
  <si>
    <t>Hloubení zapažených rýh š do 2000 mm v hornině třídy těžitelnosti I skupiny 3 objem do 20 m3</t>
  </si>
  <si>
    <t>14,1*1,4</t>
  </si>
  <si>
    <t>151102101</t>
  </si>
  <si>
    <t>Zřízení příložného pažení a rozepření stěn rýh do 20 m2 hl do 2 m při překopech inženýrských sítí</t>
  </si>
  <si>
    <t>m2</t>
  </si>
  <si>
    <t>2*14,1*1,5</t>
  </si>
  <si>
    <t>151102111</t>
  </si>
  <si>
    <t>Odstranění příložného pažení a rozepření stěn rýh do 20 m2 hl do 2 m při překopech inženýrských sítí</t>
  </si>
  <si>
    <t>42,3</t>
  </si>
  <si>
    <t>162251102</t>
  </si>
  <si>
    <t>Vodorovné přemístění přes 20 do 50 m výkopku/sypaniny z horniny třídy těžitelnosti I skupiny 1 až 3</t>
  </si>
  <si>
    <t>"V rámci stavby" 0,238</t>
  </si>
  <si>
    <t>162751117</t>
  </si>
  <si>
    <t>Vodorovné přemístění přes 9 000 do 10000 m výkopku/sypaniny z horniny třídy těžitelnosti I skupiny 1 až 3</t>
  </si>
  <si>
    <t>5,91+74,075+19,74-0,238</t>
  </si>
  <si>
    <t>167151101</t>
  </si>
  <si>
    <t>Nakládání výkopku z hornin třídy těžitelnosti I skupiny 1 až 3 do 100 m3</t>
  </si>
  <si>
    <t>0,238</t>
  </si>
  <si>
    <t>171201231</t>
  </si>
  <si>
    <t>Poplatek za uložení zeminy a kamení na recyklační skládce (skládkovné) kód odpadu 17 05 04</t>
  </si>
  <si>
    <t>99,487</t>
  </si>
  <si>
    <t>99,487*1,8 "Přepočtené koeficientem množství</t>
  </si>
  <si>
    <t>174151101</t>
  </si>
  <si>
    <t>Zásyp jam, šachet rýh nebo kolem objektů sypaninou se zhutněním</t>
  </si>
  <si>
    <t>"zásyp odstraněných UV zeminou" 1*(PI*0,275*0,275*1)</t>
  </si>
  <si>
    <t>"zásyp přípojky ŠD" (19,74)-(3,78+1,26)</t>
  </si>
  <si>
    <t>58344171</t>
  </si>
  <si>
    <t>štěrkodrť frakce 0/32</t>
  </si>
  <si>
    <t>14,7</t>
  </si>
  <si>
    <t>14,7*2 "Přepočtené koeficientem množství</t>
  </si>
  <si>
    <t>175151101</t>
  </si>
  <si>
    <t>Obsypání potrubí strojně sypaninou bez prohození, uloženou do 3 m</t>
  </si>
  <si>
    <t>(12,6)*1*0,3-(PI*0,075*0,075*(12,6))</t>
  </si>
  <si>
    <t>58331200</t>
  </si>
  <si>
    <t>štěrkopísek netříděný</t>
  </si>
  <si>
    <t>3,557</t>
  </si>
  <si>
    <t>3,557*2 "Přepočtené koeficientem množství</t>
  </si>
  <si>
    <t>181951112</t>
  </si>
  <si>
    <t>Úprava pláně v hornině třídy těžitelnosti I skupiny 1 až 3 se zhutněním strojně</t>
  </si>
  <si>
    <t>294</t>
  </si>
  <si>
    <t>Vodorovné konstrukce</t>
  </si>
  <si>
    <t>451573111</t>
  </si>
  <si>
    <t>Lože pod potrubí otevřený výkop ze štěrkopísku</t>
  </si>
  <si>
    <t>(12,6)*1*0,1</t>
  </si>
  <si>
    <t>Komunikace pozemní</t>
  </si>
  <si>
    <t>564861112</t>
  </si>
  <si>
    <t>Podklad ze štěrkodrtě ŠD plochy přes 100 m2 tl 210 mm</t>
  </si>
  <si>
    <t>337</t>
  </si>
  <si>
    <t>564950313</t>
  </si>
  <si>
    <t>Podklad z betonového recyklátu plochy do 100 m2 tl 150 mm</t>
  </si>
  <si>
    <t>"sanace zemní pláně" 146,75</t>
  </si>
  <si>
    <t>564952115</t>
  </si>
  <si>
    <t>Podklad z mechanicky zpevněného kameniva MZK tl 190 mm</t>
  </si>
  <si>
    <t>62,1</t>
  </si>
  <si>
    <t>565135001</t>
  </si>
  <si>
    <t>Asfaltový beton vrstva podkladní ACP 16 + tl 50 mm š do 1,5 m z nemodifikovaného asfaltu</t>
  </si>
  <si>
    <t>21,1</t>
  </si>
  <si>
    <t>567122113</t>
  </si>
  <si>
    <t>Podklad ze směsi stmelené cementem SC C 8/10 (KSC I) tl 140 mm</t>
  </si>
  <si>
    <t>137,1</t>
  </si>
  <si>
    <t>577144011</t>
  </si>
  <si>
    <t>Asfaltový beton vrstva obrusná ACO 11+ tř. I tl 50 mm š do 1,5 m z nemodifikovaného asfaltu</t>
  </si>
  <si>
    <t>581114113</t>
  </si>
  <si>
    <t>Kryt z betonu komunikace pro pěší tl 100 mm</t>
  </si>
  <si>
    <t>"vyspravení mezi vstupy a chodníkem" 2*11*0,2</t>
  </si>
  <si>
    <t>596212210</t>
  </si>
  <si>
    <t>Kladení zámkové dlažby pozemních komunikací ručně tl 80 mm skupiny A pl do 50 m2</t>
  </si>
  <si>
    <t>7,3+6</t>
  </si>
  <si>
    <t>59245030.bF</t>
  </si>
  <si>
    <t>dlažba tvar čtverec betonová 200x200x80mm přírodní "bez FAZET"</t>
  </si>
  <si>
    <t>7,3</t>
  </si>
  <si>
    <t>7,3*1,03 "Přepočtené koeficientem množství</t>
  </si>
  <si>
    <t>59245226</t>
  </si>
  <si>
    <t>dlažba pro nevidomé betonová 200x100mm tl 80mm červená</t>
  </si>
  <si>
    <t>596212212</t>
  </si>
  <si>
    <t>Kladení zámkové dlažby pozemních komunikací ručně tl 80 mm skupiny A pl přes 100 do 300 m2</t>
  </si>
  <si>
    <t>192,6</t>
  </si>
  <si>
    <t>59245020</t>
  </si>
  <si>
    <t>dlažba skladebná betonová 200x100mm tl 80mm přírodní</t>
  </si>
  <si>
    <t>596412112</t>
  </si>
  <si>
    <t>Kladení dlažby z vegetačních tvárnic pozemních komunikací velikosti dlaždic do 0,09 m2 tl 80 mm pl přes 25 do 50 m2</t>
  </si>
  <si>
    <t>59245035</t>
  </si>
  <si>
    <t>dlažba plošná vegetační betonová 200x200mm tl 80mm přírodní</t>
  </si>
  <si>
    <t>58343810</t>
  </si>
  <si>
    <t>kamenivo drcené hrubé frakce 4/8</t>
  </si>
  <si>
    <t>62,1*0,278*0,08</t>
  </si>
  <si>
    <t>1,381*2 "Přepočtené koeficientem množství</t>
  </si>
  <si>
    <t>Úpravy povrchů, podlahy a osazování výplní</t>
  </si>
  <si>
    <t>622131111</t>
  </si>
  <si>
    <t>Polymercementový spojovací můstek vnějších stěn nanášený ručně</t>
  </si>
  <si>
    <t>(0,35+0,35+0,32)*35</t>
  </si>
  <si>
    <t>0,35*0,32</t>
  </si>
  <si>
    <t>622131121</t>
  </si>
  <si>
    <t>Penetrační nátěr vnějších stěn nanášený ručně</t>
  </si>
  <si>
    <t>622142001</t>
  </si>
  <si>
    <t>Sklovláknité pletivo vnějších stěn vtlačené do tmelu</t>
  </si>
  <si>
    <t>622143003</t>
  </si>
  <si>
    <t>Montáž omítkových plastových nebo pozinkovaných rohových profilů</t>
  </si>
  <si>
    <t>35+35+0,32+0,35+0,35</t>
  </si>
  <si>
    <t>55343025</t>
  </si>
  <si>
    <t>profil rohový Pz+PVC pro vnější omítky tl 7mm</t>
  </si>
  <si>
    <t>622151031</t>
  </si>
  <si>
    <t>Penetrační silikonový nátěr vnějších pastovitých tenkovrstvých omítek stěn</t>
  </si>
  <si>
    <t>622325121</t>
  </si>
  <si>
    <t>Sanační jádrová omítka vnějších stěn nanášená ručně</t>
  </si>
  <si>
    <t>622325191</t>
  </si>
  <si>
    <t>Příplatek k sanační jádrové omítce vnějších stěn za každých dalších 5 mm tloušťky přes 15 mm ručně</t>
  </si>
  <si>
    <t>622531012</t>
  </si>
  <si>
    <t>Tenkovrstvá silikonová zatíraná omítka zrnitost 1,5 mm vnějších stěn</t>
  </si>
  <si>
    <t>637121112</t>
  </si>
  <si>
    <t>Okapový chodník z kačírku tl 150 mm s udusáním</t>
  </si>
  <si>
    <t>9,1</t>
  </si>
  <si>
    <t>Trubní vedení</t>
  </si>
  <si>
    <t>871313121</t>
  </si>
  <si>
    <t>Montáž kanalizačního potrubí hladkého plnostěnného SN 8 z PVC-U DN 160</t>
  </si>
  <si>
    <t>12,6</t>
  </si>
  <si>
    <t>28611165</t>
  </si>
  <si>
    <t>trubka kanalizační PVC-U plnostěnná jednovrstvá DN 160x3000mm SN8</t>
  </si>
  <si>
    <t>890411851</t>
  </si>
  <si>
    <t>Bourání šachet z prefabrikovaných skruží strojně obestavěného prostoru do 1,5 m3</t>
  </si>
  <si>
    <t>"UV" 1*(PI*0,275*0,275*1)</t>
  </si>
  <si>
    <t>899203211</t>
  </si>
  <si>
    <t>Demontáž mříží litinových včetně rámů hmotnosti přes 100 do 150 kg</t>
  </si>
  <si>
    <t>899722114</t>
  </si>
  <si>
    <t>Krytí potrubí z plastů výstražnou fólií z PVC přes 34 do 40 cm</t>
  </si>
  <si>
    <t>kanalizace_02</t>
  </si>
  <si>
    <t>Zaslepení stávající kanalizace</t>
  </si>
  <si>
    <t>"přípojka DN150" 1</t>
  </si>
  <si>
    <t>napojení_v2.1</t>
  </si>
  <si>
    <t>napojení přípojek "jádrové vrtání DN do 200 mm" na stávající potrubí/šachtu</t>
  </si>
  <si>
    <t>Ostatní konstrukce a práce, bourání</t>
  </si>
  <si>
    <t>914111111</t>
  </si>
  <si>
    <t>Montáž svislé dopravní značky do velikosti 1 m2 objímkami na sloupek nebo konzolu</t>
  </si>
  <si>
    <t>"stávající" 3</t>
  </si>
  <si>
    <t>914511112</t>
  </si>
  <si>
    <t>Montáž sloupku dopravních značek délky do 3,5 m s betonovým základem a patkou D 60 mm</t>
  </si>
  <si>
    <t>40445225</t>
  </si>
  <si>
    <t>sloupek pro dopravní značku Zn D 60mm v 3,5m</t>
  </si>
  <si>
    <t>915111111</t>
  </si>
  <si>
    <t>Vodorovné dopravní značení dělící čáry souvislé š 125 mm základní bílá barva</t>
  </si>
  <si>
    <t>14*5</t>
  </si>
  <si>
    <t>915131111</t>
  </si>
  <si>
    <t>Vodorovné dopravní značení přechody pro chodce, šipky, symboly základní bílá barva</t>
  </si>
  <si>
    <t>5,85</t>
  </si>
  <si>
    <t>915611111</t>
  </si>
  <si>
    <t>Předznačení vodorovného liniového značení</t>
  </si>
  <si>
    <t>915621111</t>
  </si>
  <si>
    <t>Předznačení vodorovného plošného značení</t>
  </si>
  <si>
    <t>916131213</t>
  </si>
  <si>
    <t>Osazení silničního obrubníku betonového stojatého s boční opěrou do lože z betonu prostého</t>
  </si>
  <si>
    <t>76,8+19,5+2+3</t>
  </si>
  <si>
    <t>59217031</t>
  </si>
  <si>
    <t>obrubník silniční betonový 1000x150x250mm</t>
  </si>
  <si>
    <t>76,8</t>
  </si>
  <si>
    <t>76,8*1,02 "Přepočtené koeficientem množství</t>
  </si>
  <si>
    <t>59217029</t>
  </si>
  <si>
    <t>obrubník silniční betonový nájezdový 1000x150x150mm</t>
  </si>
  <si>
    <t>19,5</t>
  </si>
  <si>
    <t>19,5*1,02 "Přepočtené koeficientem množství</t>
  </si>
  <si>
    <t>59217030</t>
  </si>
  <si>
    <t>obrubník silniční betonový přechodový 1000x150x150-250mm</t>
  </si>
  <si>
    <t>"L" 2</t>
  </si>
  <si>
    <t>"P" 3</t>
  </si>
  <si>
    <t>916231213</t>
  </si>
  <si>
    <t>Osazení chodníkového obrubníku betonového stojatého s boční opěrou do lože z betonu prostého</t>
  </si>
  <si>
    <t>7,6</t>
  </si>
  <si>
    <t>59217017</t>
  </si>
  <si>
    <t>obrubník betonový chodníkový 1000x100x250mm</t>
  </si>
  <si>
    <t>916991121</t>
  </si>
  <si>
    <t>Lože pod obrubníky, krajníky nebo obruby z dlažebních kostek z betonu prostého</t>
  </si>
  <si>
    <t>"zvětšené lože pod žlab" 22*0,7*0,1</t>
  </si>
  <si>
    <t>919111112</t>
  </si>
  <si>
    <t>Řezání dilatačních spár š 4 mm hl přes 60 do 80 mm příčných nebo podélných v čerstvém CB krytu</t>
  </si>
  <si>
    <t>"v podkladní vrstvě SC, odhad" 50</t>
  </si>
  <si>
    <t>919121112</t>
  </si>
  <si>
    <t>Těsnění spár zálivkou za studena pro komůrky š 10 mm hl 25 mm s těsnicím profilem</t>
  </si>
  <si>
    <t>"mezi žlabem a obrubou" 22,5</t>
  </si>
  <si>
    <t>919726122</t>
  </si>
  <si>
    <t>Geotextilie pro ochranu, separaci a filtraci netkaná měrná hm přes 200 do 300 g/m2</t>
  </si>
  <si>
    <t>919732211</t>
  </si>
  <si>
    <t>Styčná spára napojení nového živičného povrchu na stávající za tepla š 15 mm hl 25 mm s prořezáním</t>
  </si>
  <si>
    <t>11,6+2+2+2+0,5+6</t>
  </si>
  <si>
    <t>919735112</t>
  </si>
  <si>
    <t>Řezání stávajícího živičného krytu hl přes 50 do 100 mm</t>
  </si>
  <si>
    <t>97,7</t>
  </si>
  <si>
    <t>919735125</t>
  </si>
  <si>
    <t>Řezání stávajícího betonového krytu hl přes 200 do 250 mm</t>
  </si>
  <si>
    <t>75,2</t>
  </si>
  <si>
    <t>935114222</t>
  </si>
  <si>
    <t>Osazení štěrbinového odvodňovacího betonového žlabu 400x500 mm se spádem 0,5 %</t>
  </si>
  <si>
    <t>59221029</t>
  </si>
  <si>
    <t>trouba s průběžnou štěrbinou a kolmými boky betonová D400 spád dna 0,5% 400x500mm</t>
  </si>
  <si>
    <t>935114223</t>
  </si>
  <si>
    <t>Osazení záslepky štěrbinového odvodňovacího betonového žlabu 400x500 mm</t>
  </si>
  <si>
    <t>59221668</t>
  </si>
  <si>
    <t>záslepka pro štěrbinovou troubu s kolmými boky 400x500x120mm</t>
  </si>
  <si>
    <t>935114224</t>
  </si>
  <si>
    <t>Osazení čisticího kusu štěrbinového odvodňovacího betonového žlabu 400x500 mm</t>
  </si>
  <si>
    <t>59221053</t>
  </si>
  <si>
    <t>kus čisticí pro štěrbinovou troubu s kolmými boky E600 400x500x1000mm</t>
  </si>
  <si>
    <t>935114225</t>
  </si>
  <si>
    <t>Osazení vpusťového kompletu štěrbinového odvodňovacího betonového žlabu 400x500 mm</t>
  </si>
  <si>
    <t>59223313</t>
  </si>
  <si>
    <t>vpusťový komplet pro štěrbinovou troubu s kolmými boky E600 400x500x1000mm</t>
  </si>
  <si>
    <t>978023411</t>
  </si>
  <si>
    <t>Vyškrabání spár zdiva cihelného mimo komínového</t>
  </si>
  <si>
    <t>154</t>
  </si>
  <si>
    <t>978036191</t>
  </si>
  <si>
    <t>Otlučení (osekání) cementových omítek vnějších ploch v rozsahu přes 80 do 100 %</t>
  </si>
  <si>
    <t>156</t>
  </si>
  <si>
    <t>79</t>
  </si>
  <si>
    <t>979024443</t>
  </si>
  <si>
    <t>Očištění vybouraných obrubníků a krajníků silničních</t>
  </si>
  <si>
    <t>158</t>
  </si>
  <si>
    <t>"Kamenné obruby" 73,7</t>
  </si>
  <si>
    <t>Bourání konstrukcí</t>
  </si>
  <si>
    <t>113107172</t>
  </si>
  <si>
    <t>Odstranění podkladu z betonu prostého tl přes 150 do 300 mm strojně pl přes 50 do 200 m2</t>
  </si>
  <si>
    <t>160</t>
  </si>
  <si>
    <t>"předpoklad tl. 250 mm" 131,5</t>
  </si>
  <si>
    <t>81</t>
  </si>
  <si>
    <t>113107181</t>
  </si>
  <si>
    <t>Odstranění podkladu živičného tl do 50 mm strojně pl přes 50 do 200 m2</t>
  </si>
  <si>
    <t>128,4</t>
  </si>
  <si>
    <t>113107182</t>
  </si>
  <si>
    <t>Odstranění podkladu živičného tl přes 50 do 100 mm strojně pl přes 50 do 200 m2</t>
  </si>
  <si>
    <t>164</t>
  </si>
  <si>
    <t>129,7</t>
  </si>
  <si>
    <t>83</t>
  </si>
  <si>
    <t>113201112</t>
  </si>
  <si>
    <t>Vytrhání obrub silničních ležatých</t>
  </si>
  <si>
    <t>166</t>
  </si>
  <si>
    <t>73,7</t>
  </si>
  <si>
    <t>966006132</t>
  </si>
  <si>
    <t>Odstranění značek dopravních nebo orientačních se sloupky s betonovými patkami</t>
  </si>
  <si>
    <t>168</t>
  </si>
  <si>
    <t>85</t>
  </si>
  <si>
    <t>966006211</t>
  </si>
  <si>
    <t>Odstranění svislých dopravních značek ze sloupů, sloupků nebo konzol</t>
  </si>
  <si>
    <t>170</t>
  </si>
  <si>
    <t>997</t>
  </si>
  <si>
    <t>Přesun sutě</t>
  </si>
  <si>
    <t>997221561</t>
  </si>
  <si>
    <t>Vodorovná doprava suti z kusových materiálů do 1 km</t>
  </si>
  <si>
    <t>172</t>
  </si>
  <si>
    <t>"beton na recyklační skládku" 0,457+0,5+1,785+82,188+73,7*(0,29-0,15)+0,082</t>
  </si>
  <si>
    <t>"asfalt na recyklační skládku" 12,583+28,534</t>
  </si>
  <si>
    <t>"kamenné obruby na skládku města bez poplatku" 73,7*(0,15)</t>
  </si>
  <si>
    <t>87</t>
  </si>
  <si>
    <t>997221569</t>
  </si>
  <si>
    <t>Příplatek ZKD 1 km u vodorovné dopravy suti z kusových materiálů</t>
  </si>
  <si>
    <t>"beton na recyklační skládku" (0,457+0,5+1,785+82,188+73,7*(0,29-0,15)+0,082)*9</t>
  </si>
  <si>
    <t>"asfalt na recyklační skládku" (12,583+28,534)*9</t>
  </si>
  <si>
    <t>"kamenné obruby na skládku města bez poplatku" (73,7*(0,15))*2</t>
  </si>
  <si>
    <t>997221611</t>
  </si>
  <si>
    <t>Nakládání suti na dopravní prostředky pro vodorovnou dopravu</t>
  </si>
  <si>
    <t>176</t>
  </si>
  <si>
    <t>73,7*0,15</t>
  </si>
  <si>
    <t>89</t>
  </si>
  <si>
    <t>997221861</t>
  </si>
  <si>
    <t>Poplatek za uložení na recyklační skládce (skládkovné) stavebního odpadu z prostého betonu pod kódem 17 01 01</t>
  </si>
  <si>
    <t>178</t>
  </si>
  <si>
    <t>0,457+0,5+1,785+82,188+73,7*(0,29-0,15)+0,082</t>
  </si>
  <si>
    <t>997221875</t>
  </si>
  <si>
    <t>Poplatek za uložení na recyklační skládce (skládkovné) stavebního odpadu asfaltového bez obsahu dehtu zatříděného do Katalogu odpadů pod kódem 17 03 02</t>
  </si>
  <si>
    <t>180</t>
  </si>
  <si>
    <t>12,583+28,534</t>
  </si>
  <si>
    <t>998</t>
  </si>
  <si>
    <t>Přesun hmot</t>
  </si>
  <si>
    <t>91</t>
  </si>
  <si>
    <t>998223011</t>
  </si>
  <si>
    <t>Přesun hmot pro pozemní komunikace s krytem dlážděným</t>
  </si>
  <si>
    <t>182</t>
  </si>
  <si>
    <t>PSV</t>
  </si>
  <si>
    <t>Práce a dodávky PSV</t>
  </si>
  <si>
    <t>711</t>
  </si>
  <si>
    <t>Izolace proti vodě, vlhkosti a plynům</t>
  </si>
  <si>
    <t>711161212</t>
  </si>
  <si>
    <t>Izolace proti zemní vlhkosti nopovou fólií svislá, výška nopu 8,0 mm, tl do 0,6 mm</t>
  </si>
  <si>
    <t>184</t>
  </si>
  <si>
    <t>40*0,5</t>
  </si>
  <si>
    <t>93</t>
  </si>
  <si>
    <t>998711101</t>
  </si>
  <si>
    <t>Přesun hmot tonážní pro izolace proti vodě, vlhkosti a plynům v objektech v do 6 m</t>
  </si>
  <si>
    <t>186</t>
  </si>
  <si>
    <t>721</t>
  </si>
  <si>
    <t>Zdravotechnika - vnitřní kanalizace</t>
  </si>
  <si>
    <t>721242105</t>
  </si>
  <si>
    <t>Lapač střešních splavenin z PP se zápachovou klapkou a lapacím košem DN 110</t>
  </si>
  <si>
    <t>188</t>
  </si>
  <si>
    <t>95</t>
  </si>
  <si>
    <t>721242803</t>
  </si>
  <si>
    <t>Demontáž lapače střešních splavenin DN 110</t>
  </si>
  <si>
    <t>190</t>
  </si>
  <si>
    <t>783</t>
  </si>
  <si>
    <t>Dokončovací práce - nátěry</t>
  </si>
  <si>
    <t>783301303</t>
  </si>
  <si>
    <t>Bezoplachové odrezivění zámečnických konstrukcí</t>
  </si>
  <si>
    <t>192</t>
  </si>
  <si>
    <t>"stávající zábradlí, odhad" 20,5</t>
  </si>
  <si>
    <t>97</t>
  </si>
  <si>
    <t>783301311</t>
  </si>
  <si>
    <t>Odmaštění zámečnických konstrukcí vodou ředitelným odmašťovačem</t>
  </si>
  <si>
    <t>194</t>
  </si>
  <si>
    <t>20,5</t>
  </si>
  <si>
    <t>783306805</t>
  </si>
  <si>
    <t>Odstranění nátěru ze zámečnických konstrukcí opálením</t>
  </si>
  <si>
    <t>196</t>
  </si>
  <si>
    <t>99</t>
  </si>
  <si>
    <t>783314201</t>
  </si>
  <si>
    <t>Základní antikorozní jednonásobný syntetický standardní nátěr zámečnických konstrukcí</t>
  </si>
  <si>
    <t>198</t>
  </si>
  <si>
    <t>783315101</t>
  </si>
  <si>
    <t>Mezinátěr jednonásobný syntetický standardní zámečnických konstrukcí</t>
  </si>
  <si>
    <t>200</t>
  </si>
  <si>
    <t>101</t>
  </si>
  <si>
    <t>783317101</t>
  </si>
  <si>
    <t>Krycí jednonásobný syntetický standardní nátěr zámečnických konstrukcí</t>
  </si>
  <si>
    <t>202</t>
  </si>
  <si>
    <t>Práce a dodávky M</t>
  </si>
  <si>
    <t>46-M</t>
  </si>
  <si>
    <t>Zemní práce při extr.mont.pracích</t>
  </si>
  <si>
    <t>460161142</t>
  </si>
  <si>
    <t>Hloubení kabelových rýh ručně š 35 cm hl 50 cm v hornině tř I skupiny 3</t>
  </si>
  <si>
    <t>204</t>
  </si>
  <si>
    <t>244,5</t>
  </si>
  <si>
    <t>103</t>
  </si>
  <si>
    <t>460341113</t>
  </si>
  <si>
    <t>Vodorovné přemístění horniny jakékoliv třídy dopravními prostředky při elektromontážích přes 500 do 1000 m</t>
  </si>
  <si>
    <t>206</t>
  </si>
  <si>
    <t>27,1</t>
  </si>
  <si>
    <t>460341121</t>
  </si>
  <si>
    <t>Příplatek k vodorovnému přemístění horniny dopravními prostředky při elektromontážích za každých dalších i započatých 1000 m</t>
  </si>
  <si>
    <t>208</t>
  </si>
  <si>
    <t>27,1*9</t>
  </si>
  <si>
    <t>105</t>
  </si>
  <si>
    <t>460361121</t>
  </si>
  <si>
    <t>Poplatek za uložení zeminy na recyklační skládce (skládkovné) kód odpadu 17 05 04</t>
  </si>
  <si>
    <t>27,1*1,8 "Přepočtené koeficientem množství</t>
  </si>
  <si>
    <t>460431152</t>
  </si>
  <si>
    <t>Zásyp kabelových rýh ručně se zhutněním š 35 cm hl 50 cm z horniny tř I skupiny 3</t>
  </si>
  <si>
    <t>212</t>
  </si>
  <si>
    <t>107</t>
  </si>
  <si>
    <t>460661112</t>
  </si>
  <si>
    <t>Kabelové lože z písku pro kabely nn bez zakrytí š lože přes 35 do 50 cm</t>
  </si>
  <si>
    <t>214</t>
  </si>
  <si>
    <t>460671113</t>
  </si>
  <si>
    <t>Výstražná fólie pro krytí kabelů šířky přes 25 do 34 cm</t>
  </si>
  <si>
    <t>216</t>
  </si>
  <si>
    <t>109</t>
  </si>
  <si>
    <t>460791114</t>
  </si>
  <si>
    <t>Montáž trubek ochranných plastových uložených volně do rýhy tuhých D přes 90 do 110 mm</t>
  </si>
  <si>
    <t>218</t>
  </si>
  <si>
    <t>34571098</t>
  </si>
  <si>
    <t>trubka elektroinstalační dělená (chránička) D 100/110mm, HDPE</t>
  </si>
  <si>
    <t>256</t>
  </si>
  <si>
    <t>220</t>
  </si>
  <si>
    <t>244,5*1,05 "Přepočtené koeficientem množství</t>
  </si>
  <si>
    <t>111</t>
  </si>
  <si>
    <t>469981111</t>
  </si>
  <si>
    <t>Přesun hmot pro pomocné stavební práce při elektromotážích</t>
  </si>
  <si>
    <t>222</t>
  </si>
  <si>
    <t>VRN - Vedlejší rozpočtové...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</si>
  <si>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</si>
  <si>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</si>
  <si>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</si>
  <si>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</si>
  <si>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</si>
  <si>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</si>
  <si>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</si>
  <si>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</si>
  <si>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</si>
  <si>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kpl</t>
  </si>
  <si>
    <t>012303000</t>
  </si>
  <si>
    <t>Zeměměřičské práce při provádění stavby</t>
  </si>
  <si>
    <t>012403000</t>
  </si>
  <si>
    <t>Zeměměřičské práce po výstavbě</t>
  </si>
  <si>
    <t>012414000</t>
  </si>
  <si>
    <t>Geometrický plán</t>
  </si>
  <si>
    <t>013254000</t>
  </si>
  <si>
    <t>Dokumentace skutečného provedení stavby</t>
  </si>
  <si>
    <t>013274000</t>
  </si>
  <si>
    <t>Pasportizace objektu před započetím prací</t>
  </si>
  <si>
    <t>013284000</t>
  </si>
  <si>
    <t>Pasportizace objektu po provedení prací</t>
  </si>
  <si>
    <t>VRN3</t>
  </si>
  <si>
    <t>Zařízení staveniště</t>
  </si>
  <si>
    <t>030001000</t>
  </si>
  <si>
    <t>034303000</t>
  </si>
  <si>
    <t>Dopravní značení na staveništi</t>
  </si>
  <si>
    <t>VRN4</t>
  </si>
  <si>
    <t>Inženýrská činnost</t>
  </si>
  <si>
    <t>043002000</t>
  </si>
  <si>
    <t>Zkoušky a ostatní měření</t>
  </si>
  <si>
    <t>043154000</t>
  </si>
  <si>
    <t>Zkoušky hutnicí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</si>
</sst>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202508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chodníku Fišerova – II. etapa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Bílina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27. 8. 2025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Bílina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400 - VO'!J30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400 - VO'!P135</f>
        <v>0</v>
      </c>
      <c r="AV95" s="129">
        <f>'SO 400 - VO'!J33</f>
        <v>0</v>
      </c>
      <c r="AW95" s="129">
        <f>'SO 400 - VO'!J34</f>
        <v>0</v>
      </c>
      <c r="AX95" s="129">
        <f>'SO 400 - VO'!J35</f>
        <v>0</v>
      </c>
      <c r="AY95" s="129">
        <f>'SO 400 - VO'!J36</f>
        <v>0</v>
      </c>
      <c r="AZ95" s="129">
        <f>'SO 400 - VO'!F33</f>
        <v>0</v>
      </c>
      <c r="BA95" s="129">
        <f>'SO 400 - VO'!F34</f>
        <v>0</v>
      </c>
      <c r="BB95" s="129">
        <f>'SO 400 - VO'!F35</f>
        <v>0</v>
      </c>
      <c r="BC95" s="129">
        <f>'SO 400 - VO'!F36</f>
        <v>0</v>
      </c>
      <c r="BD95" s="131">
        <f>'SO 400 - VO'!F37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101 - Chodníky'!J30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101 - Chodníky'!P132</f>
        <v>0</v>
      </c>
      <c r="AV96" s="129">
        <f>'SO 101 - Chodníky'!J33</f>
        <v>0</v>
      </c>
      <c r="AW96" s="129">
        <f>'SO 101 - Chodníky'!J34</f>
        <v>0</v>
      </c>
      <c r="AX96" s="129">
        <f>'SO 101 - Chodníky'!J35</f>
        <v>0</v>
      </c>
      <c r="AY96" s="129">
        <f>'SO 101 - Chodníky'!J36</f>
        <v>0</v>
      </c>
      <c r="AZ96" s="129">
        <f>'SO 101 - Chodníky'!F33</f>
        <v>0</v>
      </c>
      <c r="BA96" s="129">
        <f>'SO 101 - Chodníky'!F34</f>
        <v>0</v>
      </c>
      <c r="BB96" s="129">
        <f>'SO 101 - Chodníky'!F35</f>
        <v>0</v>
      </c>
      <c r="BC96" s="129">
        <f>'SO 101 - Chodníky'!F36</f>
        <v>0</v>
      </c>
      <c r="BD96" s="131">
        <f>'SO 101 - Chodníky'!F37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'VRN - Vedlejší rozpočtové...'!J30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33">
        <v>0</v>
      </c>
      <c r="AT97" s="134">
        <f>ROUND(SUM(AV97:AW97),2)</f>
        <v>0</v>
      </c>
      <c r="AU97" s="135">
        <f>'VRN - Vedlejší rozpočtové...'!P120</f>
        <v>0</v>
      </c>
      <c r="AV97" s="134">
        <f>'VRN - Vedlejší rozpočtové...'!J33</f>
        <v>0</v>
      </c>
      <c r="AW97" s="134">
        <f>'VRN - Vedlejší rozpočtové...'!J34</f>
        <v>0</v>
      </c>
      <c r="AX97" s="134">
        <f>'VRN - Vedlejší rozpočtové...'!J35</f>
        <v>0</v>
      </c>
      <c r="AY97" s="134">
        <f>'VRN - Vedlejší rozpočtové...'!J36</f>
        <v>0</v>
      </c>
      <c r="AZ97" s="134">
        <f>'VRN - Vedlejší rozpočtové...'!F33</f>
        <v>0</v>
      </c>
      <c r="BA97" s="134">
        <f>'VRN - Vedlejší rozpočtové...'!F34</f>
        <v>0</v>
      </c>
      <c r="BB97" s="134">
        <f>'VRN - Vedlejší rozpočtové...'!F35</f>
        <v>0</v>
      </c>
      <c r="BC97" s="134">
        <f>'VRN - Vedlejší rozpočtové...'!F36</f>
        <v>0</v>
      </c>
      <c r="BD97" s="136">
        <f>'VRN - Vedlejší rozpočtové...'!F37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W7W1ZLmBn1iDoxZLhvFvRlr5FGGNEXk7XFJIFQjP3NX/9VcSi9GAH4sG9Jq2tcEcBUCdfaurra2EIxZMDN8lsQ==" hashValue="oUBvPZQFbLATgSZvVHnkjU3hppx2Tc6JbQ8l79Y6FXgZk2sVqvvE6LqIiKXiy4upj40kZx7ZAjw3gCQQSYIXSA==" algorithmName="SHA-512" password="C70C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400 - VO'!C2" display="/"/>
    <hyperlink ref="A96" location="'SO 101 - Chodníky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chodníku Fišerova – II.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32</v>
      </c>
      <c r="G12" s="39"/>
      <c r="H12" s="39"/>
      <c r="I12" s="141" t="s">
        <v>22</v>
      </c>
      <c r="J12" s="145" t="str">
        <f>'Rekapitulace stavby'!AN8</f>
        <v>27. 8. 2025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>00266230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Město Bílina</v>
      </c>
      <c r="F15" s="39"/>
      <c r="G15" s="39"/>
      <c r="H15" s="39"/>
      <c r="I15" s="141" t="s">
        <v>28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28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ROUND((SUM(BE135:BE230)),  2)</f>
        <v>0</v>
      </c>
      <c r="G33" s="39"/>
      <c r="H33" s="39"/>
      <c r="I33" s="156">
        <v>0.20999999999999999</v>
      </c>
      <c r="J33" s="155">
        <f>ROUND(((SUM(BE135:BE230))*I33),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ROUND((SUM(BF135:BF230)),  2)</f>
        <v>0</v>
      </c>
      <c r="G34" s="39"/>
      <c r="H34" s="39"/>
      <c r="I34" s="156">
        <v>0.12</v>
      </c>
      <c r="J34" s="155">
        <f>ROUND(((SUM(BF135:BF230))*I34),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ROUND((SUM(BG135:BG230)),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ROUND((SUM(BH135:BH230)),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ROUND((SUM(BI135:BI230)),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chodníku Fišerova – II.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400 - VO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J136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J137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J142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J144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J146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J149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107</v>
      </c>
      <c r="E103" s="189"/>
      <c r="F103" s="189"/>
      <c r="G103" s="189"/>
      <c r="H103" s="189"/>
      <c r="I103" s="189"/>
      <c r="J103" s="190">
        <f>J158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J162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109</v>
      </c>
      <c r="E105" s="189"/>
      <c r="F105" s="189"/>
      <c r="G105" s="189"/>
      <c r="H105" s="189"/>
      <c r="I105" s="189"/>
      <c r="J105" s="190">
        <f>J165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110</v>
      </c>
      <c r="E106" s="189"/>
      <c r="F106" s="189"/>
      <c r="G106" s="189"/>
      <c r="H106" s="189"/>
      <c r="I106" s="189"/>
      <c r="J106" s="190">
        <f>J167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111</v>
      </c>
      <c r="E107" s="189"/>
      <c r="F107" s="189"/>
      <c r="G107" s="189"/>
      <c r="H107" s="189"/>
      <c r="I107" s="189"/>
      <c r="J107" s="190">
        <f>J173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112</v>
      </c>
      <c r="E108" s="189"/>
      <c r="F108" s="189"/>
      <c r="G108" s="189"/>
      <c r="H108" s="189"/>
      <c r="I108" s="189"/>
      <c r="J108" s="190">
        <f>J176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113</v>
      </c>
      <c r="E109" s="189"/>
      <c r="F109" s="189"/>
      <c r="G109" s="189"/>
      <c r="H109" s="189"/>
      <c r="I109" s="189"/>
      <c r="J109" s="190">
        <f>J179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114</v>
      </c>
      <c r="E110" s="189"/>
      <c r="F110" s="189"/>
      <c r="G110" s="189"/>
      <c r="H110" s="189"/>
      <c r="I110" s="189"/>
      <c r="J110" s="190">
        <f>J182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115</v>
      </c>
      <c r="E111" s="189"/>
      <c r="F111" s="189"/>
      <c r="G111" s="189"/>
      <c r="H111" s="189"/>
      <c r="I111" s="189"/>
      <c r="J111" s="190">
        <f>J186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116</v>
      </c>
      <c r="E112" s="189"/>
      <c r="F112" s="189"/>
      <c r="G112" s="189"/>
      <c r="H112" s="189"/>
      <c r="I112" s="189"/>
      <c r="J112" s="190">
        <f>J199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117</v>
      </c>
      <c r="E113" s="189"/>
      <c r="F113" s="189"/>
      <c r="G113" s="189"/>
      <c r="H113" s="189"/>
      <c r="I113" s="189"/>
      <c r="J113" s="190">
        <f>J203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118</v>
      </c>
      <c r="E114" s="189"/>
      <c r="F114" s="189"/>
      <c r="G114" s="189"/>
      <c r="H114" s="189"/>
      <c r="I114" s="189"/>
      <c r="J114" s="190">
        <f>J211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119</v>
      </c>
      <c r="E115" s="189"/>
      <c r="F115" s="189"/>
      <c r="G115" s="189"/>
      <c r="H115" s="189"/>
      <c r="I115" s="189"/>
      <c r="J115" s="190">
        <f>J215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120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75" t="str">
        <f>E7</f>
        <v>Oprava chodníku Fišerova – II. etapa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94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E9</f>
        <v>SO 400 - VO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F12</f>
        <v xml:space="preserve"> </v>
      </c>
      <c r="G129" s="41"/>
      <c r="H129" s="41"/>
      <c r="I129" s="33" t="s">
        <v>22</v>
      </c>
      <c r="J129" s="80" t="str">
        <f>IF(J12="","",J12)</f>
        <v>27. 8. 2025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E15</f>
        <v>Město Bílina</v>
      </c>
      <c r="G131" s="41"/>
      <c r="H131" s="41"/>
      <c r="I131" s="33" t="s">
        <v>31</v>
      </c>
      <c r="J131" s="37" t="str">
        <f>E21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29</v>
      </c>
      <c r="D132" s="41"/>
      <c r="E132" s="41"/>
      <c r="F132" s="28" t="str">
        <f>IF(E18="","",E18)</f>
        <v>Vyplň údaj</v>
      </c>
      <c r="G132" s="41"/>
      <c r="H132" s="41"/>
      <c r="I132" s="33" t="s">
        <v>33</v>
      </c>
      <c r="J132" s="37" t="str">
        <f>E24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92"/>
      <c r="B134" s="193"/>
      <c r="C134" s="194" t="s">
        <v>121</v>
      </c>
      <c r="D134" s="195" t="s">
        <v>61</v>
      </c>
      <c r="E134" s="195" t="s">
        <v>57</v>
      </c>
      <c r="F134" s="195" t="s">
        <v>58</v>
      </c>
      <c r="G134" s="195" t="s">
        <v>122</v>
      </c>
      <c r="H134" s="195" t="s">
        <v>123</v>
      </c>
      <c r="I134" s="195" t="s">
        <v>124</v>
      </c>
      <c r="J134" s="196" t="s">
        <v>98</v>
      </c>
      <c r="K134" s="197" t="s">
        <v>125</v>
      </c>
      <c r="L134" s="198"/>
      <c r="M134" s="101" t="s">
        <v>1</v>
      </c>
      <c r="N134" s="102" t="s">
        <v>40</v>
      </c>
      <c r="O134" s="102" t="s">
        <v>126</v>
      </c>
      <c r="P134" s="102" t="s">
        <v>127</v>
      </c>
      <c r="Q134" s="102" t="s">
        <v>128</v>
      </c>
      <c r="R134" s="102" t="s">
        <v>129</v>
      </c>
      <c r="S134" s="102" t="s">
        <v>130</v>
      </c>
      <c r="T134" s="103" t="s">
        <v>131</v>
      </c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</row>
    <row r="135" s="2" customFormat="1" ht="22.8" customHeight="1">
      <c r="A135" s="39"/>
      <c r="B135" s="40"/>
      <c r="C135" s="108" t="s">
        <v>132</v>
      </c>
      <c r="D135" s="41"/>
      <c r="E135" s="41"/>
      <c r="F135" s="41"/>
      <c r="G135" s="41"/>
      <c r="H135" s="41"/>
      <c r="I135" s="41"/>
      <c r="J135" s="199">
        <f>BK135</f>
        <v>0</v>
      </c>
      <c r="K135" s="41"/>
      <c r="L135" s="45"/>
      <c r="M135" s="104"/>
      <c r="N135" s="200"/>
      <c r="O135" s="105"/>
      <c r="P135" s="201">
        <f>P136</f>
        <v>0</v>
      </c>
      <c r="Q135" s="105"/>
      <c r="R135" s="201">
        <f>R136</f>
        <v>0</v>
      </c>
      <c r="S135" s="105"/>
      <c r="T135" s="202">
        <f>T136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100</v>
      </c>
      <c r="BK135" s="203">
        <f>BK136</f>
        <v>0</v>
      </c>
    </row>
    <row r="136" s="12" customFormat="1" ht="25.92" customHeight="1">
      <c r="A136" s="12"/>
      <c r="B136" s="204"/>
      <c r="C136" s="205"/>
      <c r="D136" s="206" t="s">
        <v>75</v>
      </c>
      <c r="E136" s="207" t="s">
        <v>133</v>
      </c>
      <c r="F136" s="207" t="s">
        <v>134</v>
      </c>
      <c r="G136" s="205"/>
      <c r="H136" s="205"/>
      <c r="I136" s="208"/>
      <c r="J136" s="209">
        <f>BK136</f>
        <v>0</v>
      </c>
      <c r="K136" s="205"/>
      <c r="L136" s="210"/>
      <c r="M136" s="211"/>
      <c r="N136" s="212"/>
      <c r="O136" s="212"/>
      <c r="P136" s="213">
        <f>P137+P142+P144+P146+P149+P158+P162+P165+P167+P173+P176+P179+P182+P186+P199+P203+P211+P215</f>
        <v>0</v>
      </c>
      <c r="Q136" s="212"/>
      <c r="R136" s="213">
        <f>R137+R142+R144+R146+R149+R158+R162+R165+R167+R173+R176+R179+R182+R186+R199+R203+R211+R215</f>
        <v>0</v>
      </c>
      <c r="S136" s="212"/>
      <c r="T136" s="214">
        <f>T137+T142+T144+T146+T149+T158+T162+T165+T167+T173+T176+T179+T182+T186+T199+T203+T211+T215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84</v>
      </c>
      <c r="AT136" s="216" t="s">
        <v>75</v>
      </c>
      <c r="AU136" s="216" t="s">
        <v>76</v>
      </c>
      <c r="AY136" s="215" t="s">
        <v>135</v>
      </c>
      <c r="BK136" s="217">
        <f>BK137+BK142+BK144+BK146+BK149+BK158+BK162+BK165+BK167+BK173+BK176+BK179+BK182+BK186+BK199+BK203+BK211+BK215</f>
        <v>0</v>
      </c>
    </row>
    <row r="137" s="12" customFormat="1" ht="22.8" customHeight="1">
      <c r="A137" s="12"/>
      <c r="B137" s="204"/>
      <c r="C137" s="205"/>
      <c r="D137" s="206" t="s">
        <v>75</v>
      </c>
      <c r="E137" s="218" t="s">
        <v>136</v>
      </c>
      <c r="F137" s="218" t="s">
        <v>137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SUM(P138:P141)</f>
        <v>0</v>
      </c>
      <c r="Q137" s="212"/>
      <c r="R137" s="213">
        <f>SUM(R138:R141)</f>
        <v>0</v>
      </c>
      <c r="S137" s="212"/>
      <c r="T137" s="214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84</v>
      </c>
      <c r="AT137" s="216" t="s">
        <v>75</v>
      </c>
      <c r="AU137" s="216" t="s">
        <v>84</v>
      </c>
      <c r="AY137" s="215" t="s">
        <v>135</v>
      </c>
      <c r="BK137" s="217">
        <f>SUM(BK138:BK141)</f>
        <v>0</v>
      </c>
    </row>
    <row r="138" s="2" customFormat="1" ht="24.15" customHeight="1">
      <c r="A138" s="39"/>
      <c r="B138" s="40"/>
      <c r="C138" s="220" t="s">
        <v>84</v>
      </c>
      <c r="D138" s="220" t="s">
        <v>138</v>
      </c>
      <c r="E138" s="221" t="s">
        <v>139</v>
      </c>
      <c r="F138" s="222" t="s">
        <v>140</v>
      </c>
      <c r="G138" s="223" t="s">
        <v>141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41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142</v>
      </c>
      <c r="AT138" s="232" t="s">
        <v>138</v>
      </c>
      <c r="AU138" s="232" t="s">
        <v>86</v>
      </c>
      <c r="AY138" s="18" t="s">
        <v>135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84</v>
      </c>
      <c r="BK138" s="233">
        <f>ROUND(I138*H138,2)</f>
        <v>0</v>
      </c>
      <c r="BL138" s="18" t="s">
        <v>142</v>
      </c>
      <c r="BM138" s="232" t="s">
        <v>86</v>
      </c>
    </row>
    <row r="139" s="2" customFormat="1" ht="24.15" customHeight="1">
      <c r="A139" s="39"/>
      <c r="B139" s="40"/>
      <c r="C139" s="220" t="s">
        <v>86</v>
      </c>
      <c r="D139" s="220" t="s">
        <v>138</v>
      </c>
      <c r="E139" s="221" t="s">
        <v>143</v>
      </c>
      <c r="F139" s="222" t="s">
        <v>144</v>
      </c>
      <c r="G139" s="223" t="s">
        <v>141</v>
      </c>
      <c r="H139" s="224">
        <v>1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41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142</v>
      </c>
      <c r="AT139" s="232" t="s">
        <v>138</v>
      </c>
      <c r="AU139" s="232" t="s">
        <v>86</v>
      </c>
      <c r="AY139" s="18" t="s">
        <v>135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84</v>
      </c>
      <c r="BK139" s="233">
        <f>ROUND(I139*H139,2)</f>
        <v>0</v>
      </c>
      <c r="BL139" s="18" t="s">
        <v>142</v>
      </c>
      <c r="BM139" s="232" t="s">
        <v>142</v>
      </c>
    </row>
    <row r="140" s="2" customFormat="1" ht="24.15" customHeight="1">
      <c r="A140" s="39"/>
      <c r="B140" s="40"/>
      <c r="C140" s="220" t="s">
        <v>145</v>
      </c>
      <c r="D140" s="220" t="s">
        <v>138</v>
      </c>
      <c r="E140" s="221" t="s">
        <v>146</v>
      </c>
      <c r="F140" s="222" t="s">
        <v>147</v>
      </c>
      <c r="G140" s="223" t="s">
        <v>141</v>
      </c>
      <c r="H140" s="224">
        <v>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41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142</v>
      </c>
      <c r="AT140" s="232" t="s">
        <v>138</v>
      </c>
      <c r="AU140" s="232" t="s">
        <v>86</v>
      </c>
      <c r="AY140" s="18" t="s">
        <v>135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84</v>
      </c>
      <c r="BK140" s="233">
        <f>ROUND(I140*H140,2)</f>
        <v>0</v>
      </c>
      <c r="BL140" s="18" t="s">
        <v>142</v>
      </c>
      <c r="BM140" s="232" t="s">
        <v>148</v>
      </c>
    </row>
    <row r="141" s="2" customFormat="1" ht="24.15" customHeight="1">
      <c r="A141" s="39"/>
      <c r="B141" s="40"/>
      <c r="C141" s="220" t="s">
        <v>142</v>
      </c>
      <c r="D141" s="220" t="s">
        <v>138</v>
      </c>
      <c r="E141" s="221" t="s">
        <v>149</v>
      </c>
      <c r="F141" s="222" t="s">
        <v>150</v>
      </c>
      <c r="G141" s="223" t="s">
        <v>141</v>
      </c>
      <c r="H141" s="224">
        <v>1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41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142</v>
      </c>
      <c r="AT141" s="232" t="s">
        <v>138</v>
      </c>
      <c r="AU141" s="232" t="s">
        <v>86</v>
      </c>
      <c r="AY141" s="18" t="s">
        <v>135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84</v>
      </c>
      <c r="BK141" s="233">
        <f>ROUND(I141*H141,2)</f>
        <v>0</v>
      </c>
      <c r="BL141" s="18" t="s">
        <v>142</v>
      </c>
      <c r="BM141" s="232" t="s">
        <v>151</v>
      </c>
    </row>
    <row r="142" s="12" customFormat="1" ht="22.8" customHeight="1">
      <c r="A142" s="12"/>
      <c r="B142" s="204"/>
      <c r="C142" s="205"/>
      <c r="D142" s="206" t="s">
        <v>75</v>
      </c>
      <c r="E142" s="218" t="s">
        <v>152</v>
      </c>
      <c r="F142" s="218" t="s">
        <v>153</v>
      </c>
      <c r="G142" s="205"/>
      <c r="H142" s="205"/>
      <c r="I142" s="208"/>
      <c r="J142" s="219">
        <f>BK142</f>
        <v>0</v>
      </c>
      <c r="K142" s="205"/>
      <c r="L142" s="210"/>
      <c r="M142" s="211"/>
      <c r="N142" s="212"/>
      <c r="O142" s="212"/>
      <c r="P142" s="213">
        <f>P143</f>
        <v>0</v>
      </c>
      <c r="Q142" s="212"/>
      <c r="R142" s="213">
        <f>R143</f>
        <v>0</v>
      </c>
      <c r="S142" s="212"/>
      <c r="T142" s="214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5" t="s">
        <v>84</v>
      </c>
      <c r="AT142" s="216" t="s">
        <v>75</v>
      </c>
      <c r="AU142" s="216" t="s">
        <v>84</v>
      </c>
      <c r="AY142" s="215" t="s">
        <v>135</v>
      </c>
      <c r="BK142" s="217">
        <f>BK143</f>
        <v>0</v>
      </c>
    </row>
    <row r="143" s="2" customFormat="1" ht="16.5" customHeight="1">
      <c r="A143" s="39"/>
      <c r="B143" s="40"/>
      <c r="C143" s="220" t="s">
        <v>154</v>
      </c>
      <c r="D143" s="220" t="s">
        <v>138</v>
      </c>
      <c r="E143" s="221" t="s">
        <v>155</v>
      </c>
      <c r="F143" s="222" t="s">
        <v>156</v>
      </c>
      <c r="G143" s="223" t="s">
        <v>157</v>
      </c>
      <c r="H143" s="224">
        <v>2.7999999999999998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41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142</v>
      </c>
      <c r="AT143" s="232" t="s">
        <v>138</v>
      </c>
      <c r="AU143" s="232" t="s">
        <v>86</v>
      </c>
      <c r="AY143" s="18" t="s">
        <v>135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84</v>
      </c>
      <c r="BK143" s="233">
        <f>ROUND(I143*H143,2)</f>
        <v>0</v>
      </c>
      <c r="BL143" s="18" t="s">
        <v>142</v>
      </c>
      <c r="BM143" s="232" t="s">
        <v>158</v>
      </c>
    </row>
    <row r="144" s="12" customFormat="1" ht="22.8" customHeight="1">
      <c r="A144" s="12"/>
      <c r="B144" s="204"/>
      <c r="C144" s="205"/>
      <c r="D144" s="206" t="s">
        <v>75</v>
      </c>
      <c r="E144" s="218" t="s">
        <v>159</v>
      </c>
      <c r="F144" s="218" t="s">
        <v>160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P145</f>
        <v>0</v>
      </c>
      <c r="Q144" s="212"/>
      <c r="R144" s="213">
        <f>R145</f>
        <v>0</v>
      </c>
      <c r="S144" s="212"/>
      <c r="T144" s="214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84</v>
      </c>
      <c r="AT144" s="216" t="s">
        <v>75</v>
      </c>
      <c r="AU144" s="216" t="s">
        <v>84</v>
      </c>
      <c r="AY144" s="215" t="s">
        <v>135</v>
      </c>
      <c r="BK144" s="217">
        <f>BK145</f>
        <v>0</v>
      </c>
    </row>
    <row r="145" s="2" customFormat="1" ht="16.5" customHeight="1">
      <c r="A145" s="39"/>
      <c r="B145" s="40"/>
      <c r="C145" s="220" t="s">
        <v>148</v>
      </c>
      <c r="D145" s="220" t="s">
        <v>138</v>
      </c>
      <c r="E145" s="221" t="s">
        <v>161</v>
      </c>
      <c r="F145" s="222" t="s">
        <v>162</v>
      </c>
      <c r="G145" s="223" t="s">
        <v>157</v>
      </c>
      <c r="H145" s="224">
        <v>3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41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142</v>
      </c>
      <c r="AT145" s="232" t="s">
        <v>138</v>
      </c>
      <c r="AU145" s="232" t="s">
        <v>86</v>
      </c>
      <c r="AY145" s="18" t="s">
        <v>135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84</v>
      </c>
      <c r="BK145" s="233">
        <f>ROUND(I145*H145,2)</f>
        <v>0</v>
      </c>
      <c r="BL145" s="18" t="s">
        <v>142</v>
      </c>
      <c r="BM145" s="232" t="s">
        <v>8</v>
      </c>
    </row>
    <row r="146" s="12" customFormat="1" ht="22.8" customHeight="1">
      <c r="A146" s="12"/>
      <c r="B146" s="204"/>
      <c r="C146" s="205"/>
      <c r="D146" s="206" t="s">
        <v>75</v>
      </c>
      <c r="E146" s="218" t="s">
        <v>163</v>
      </c>
      <c r="F146" s="218" t="s">
        <v>164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SUM(P147:P148)</f>
        <v>0</v>
      </c>
      <c r="Q146" s="212"/>
      <c r="R146" s="213">
        <f>SUM(R147:R148)</f>
        <v>0</v>
      </c>
      <c r="S146" s="212"/>
      <c r="T146" s="214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84</v>
      </c>
      <c r="AT146" s="216" t="s">
        <v>75</v>
      </c>
      <c r="AU146" s="216" t="s">
        <v>84</v>
      </c>
      <c r="AY146" s="215" t="s">
        <v>135</v>
      </c>
      <c r="BK146" s="217">
        <f>SUM(BK147:BK148)</f>
        <v>0</v>
      </c>
    </row>
    <row r="147" s="2" customFormat="1" ht="16.5" customHeight="1">
      <c r="A147" s="39"/>
      <c r="B147" s="40"/>
      <c r="C147" s="220" t="s">
        <v>165</v>
      </c>
      <c r="D147" s="220" t="s">
        <v>138</v>
      </c>
      <c r="E147" s="221" t="s">
        <v>166</v>
      </c>
      <c r="F147" s="222" t="s">
        <v>167</v>
      </c>
      <c r="G147" s="223" t="s">
        <v>157</v>
      </c>
      <c r="H147" s="224">
        <v>2.7999999999999998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41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142</v>
      </c>
      <c r="AT147" s="232" t="s">
        <v>138</v>
      </c>
      <c r="AU147" s="232" t="s">
        <v>86</v>
      </c>
      <c r="AY147" s="18" t="s">
        <v>135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84</v>
      </c>
      <c r="BK147" s="233">
        <f>ROUND(I147*H147,2)</f>
        <v>0</v>
      </c>
      <c r="BL147" s="18" t="s">
        <v>142</v>
      </c>
      <c r="BM147" s="232" t="s">
        <v>168</v>
      </c>
    </row>
    <row r="148" s="2" customFormat="1" ht="24.15" customHeight="1">
      <c r="A148" s="39"/>
      <c r="B148" s="40"/>
      <c r="C148" s="220" t="s">
        <v>151</v>
      </c>
      <c r="D148" s="220" t="s">
        <v>138</v>
      </c>
      <c r="E148" s="221" t="s">
        <v>169</v>
      </c>
      <c r="F148" s="222" t="s">
        <v>170</v>
      </c>
      <c r="G148" s="223" t="s">
        <v>157</v>
      </c>
      <c r="H148" s="224">
        <v>9.3000000000000007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41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142</v>
      </c>
      <c r="AT148" s="232" t="s">
        <v>138</v>
      </c>
      <c r="AU148" s="232" t="s">
        <v>86</v>
      </c>
      <c r="AY148" s="18" t="s">
        <v>135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84</v>
      </c>
      <c r="BK148" s="233">
        <f>ROUND(I148*H148,2)</f>
        <v>0</v>
      </c>
      <c r="BL148" s="18" t="s">
        <v>142</v>
      </c>
      <c r="BM148" s="232" t="s">
        <v>171</v>
      </c>
    </row>
    <row r="149" s="12" customFormat="1" ht="22.8" customHeight="1">
      <c r="A149" s="12"/>
      <c r="B149" s="204"/>
      <c r="C149" s="205"/>
      <c r="D149" s="206" t="s">
        <v>75</v>
      </c>
      <c r="E149" s="218" t="s">
        <v>172</v>
      </c>
      <c r="F149" s="218" t="s">
        <v>173</v>
      </c>
      <c r="G149" s="205"/>
      <c r="H149" s="205"/>
      <c r="I149" s="208"/>
      <c r="J149" s="219">
        <f>BK149</f>
        <v>0</v>
      </c>
      <c r="K149" s="205"/>
      <c r="L149" s="210"/>
      <c r="M149" s="211"/>
      <c r="N149" s="212"/>
      <c r="O149" s="212"/>
      <c r="P149" s="213">
        <f>SUM(P150:P157)</f>
        <v>0</v>
      </c>
      <c r="Q149" s="212"/>
      <c r="R149" s="213">
        <f>SUM(R150:R157)</f>
        <v>0</v>
      </c>
      <c r="S149" s="212"/>
      <c r="T149" s="214">
        <f>SUM(T150:T157)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5" t="s">
        <v>84</v>
      </c>
      <c r="AT149" s="216" t="s">
        <v>75</v>
      </c>
      <c r="AU149" s="216" t="s">
        <v>84</v>
      </c>
      <c r="AY149" s="215" t="s">
        <v>135</v>
      </c>
      <c r="BK149" s="217">
        <f>SUM(BK150:BK157)</f>
        <v>0</v>
      </c>
    </row>
    <row r="150" s="2" customFormat="1" ht="16.5" customHeight="1">
      <c r="A150" s="39"/>
      <c r="B150" s="40"/>
      <c r="C150" s="220" t="s">
        <v>174</v>
      </c>
      <c r="D150" s="220" t="s">
        <v>138</v>
      </c>
      <c r="E150" s="221" t="s">
        <v>175</v>
      </c>
      <c r="F150" s="222" t="s">
        <v>176</v>
      </c>
      <c r="G150" s="223" t="s">
        <v>141</v>
      </c>
      <c r="H150" s="224">
        <v>10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41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142</v>
      </c>
      <c r="AT150" s="232" t="s">
        <v>138</v>
      </c>
      <c r="AU150" s="232" t="s">
        <v>86</v>
      </c>
      <c r="AY150" s="18" t="s">
        <v>135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84</v>
      </c>
      <c r="BK150" s="233">
        <f>ROUND(I150*H150,2)</f>
        <v>0</v>
      </c>
      <c r="BL150" s="18" t="s">
        <v>142</v>
      </c>
      <c r="BM150" s="232" t="s">
        <v>177</v>
      </c>
    </row>
    <row r="151" s="2" customFormat="1" ht="24.15" customHeight="1">
      <c r="A151" s="39"/>
      <c r="B151" s="40"/>
      <c r="C151" s="220" t="s">
        <v>158</v>
      </c>
      <c r="D151" s="220" t="s">
        <v>138</v>
      </c>
      <c r="E151" s="221" t="s">
        <v>178</v>
      </c>
      <c r="F151" s="222" t="s">
        <v>179</v>
      </c>
      <c r="G151" s="223" t="s">
        <v>141</v>
      </c>
      <c r="H151" s="224">
        <v>4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41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142</v>
      </c>
      <c r="AT151" s="232" t="s">
        <v>138</v>
      </c>
      <c r="AU151" s="232" t="s">
        <v>86</v>
      </c>
      <c r="AY151" s="18" t="s">
        <v>135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84</v>
      </c>
      <c r="BK151" s="233">
        <f>ROUND(I151*H151,2)</f>
        <v>0</v>
      </c>
      <c r="BL151" s="18" t="s">
        <v>142</v>
      </c>
      <c r="BM151" s="232" t="s">
        <v>180</v>
      </c>
    </row>
    <row r="152" s="2" customFormat="1" ht="24.15" customHeight="1">
      <c r="A152" s="39"/>
      <c r="B152" s="40"/>
      <c r="C152" s="220" t="s">
        <v>181</v>
      </c>
      <c r="D152" s="220" t="s">
        <v>138</v>
      </c>
      <c r="E152" s="221" t="s">
        <v>182</v>
      </c>
      <c r="F152" s="222" t="s">
        <v>183</v>
      </c>
      <c r="G152" s="223" t="s">
        <v>141</v>
      </c>
      <c r="H152" s="224">
        <v>4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41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142</v>
      </c>
      <c r="AT152" s="232" t="s">
        <v>138</v>
      </c>
      <c r="AU152" s="232" t="s">
        <v>86</v>
      </c>
      <c r="AY152" s="18" t="s">
        <v>135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84</v>
      </c>
      <c r="BK152" s="233">
        <f>ROUND(I152*H152,2)</f>
        <v>0</v>
      </c>
      <c r="BL152" s="18" t="s">
        <v>142</v>
      </c>
      <c r="BM152" s="232" t="s">
        <v>184</v>
      </c>
    </row>
    <row r="153" s="2" customFormat="1" ht="16.5" customHeight="1">
      <c r="A153" s="39"/>
      <c r="B153" s="40"/>
      <c r="C153" s="220" t="s">
        <v>8</v>
      </c>
      <c r="D153" s="220" t="s">
        <v>138</v>
      </c>
      <c r="E153" s="221" t="s">
        <v>185</v>
      </c>
      <c r="F153" s="222" t="s">
        <v>186</v>
      </c>
      <c r="G153" s="223" t="s">
        <v>141</v>
      </c>
      <c r="H153" s="224">
        <v>4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41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142</v>
      </c>
      <c r="AT153" s="232" t="s">
        <v>138</v>
      </c>
      <c r="AU153" s="232" t="s">
        <v>86</v>
      </c>
      <c r="AY153" s="18" t="s">
        <v>135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84</v>
      </c>
      <c r="BK153" s="233">
        <f>ROUND(I153*H153,2)</f>
        <v>0</v>
      </c>
      <c r="BL153" s="18" t="s">
        <v>142</v>
      </c>
      <c r="BM153" s="232" t="s">
        <v>187</v>
      </c>
    </row>
    <row r="154" s="2" customFormat="1" ht="21.75" customHeight="1">
      <c r="A154" s="39"/>
      <c r="B154" s="40"/>
      <c r="C154" s="220" t="s">
        <v>188</v>
      </c>
      <c r="D154" s="220" t="s">
        <v>138</v>
      </c>
      <c r="E154" s="221" t="s">
        <v>189</v>
      </c>
      <c r="F154" s="222" t="s">
        <v>190</v>
      </c>
      <c r="G154" s="223" t="s">
        <v>141</v>
      </c>
      <c r="H154" s="224">
        <v>4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41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142</v>
      </c>
      <c r="AT154" s="232" t="s">
        <v>138</v>
      </c>
      <c r="AU154" s="232" t="s">
        <v>86</v>
      </c>
      <c r="AY154" s="18" t="s">
        <v>135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84</v>
      </c>
      <c r="BK154" s="233">
        <f>ROUND(I154*H154,2)</f>
        <v>0</v>
      </c>
      <c r="BL154" s="18" t="s">
        <v>142</v>
      </c>
      <c r="BM154" s="232" t="s">
        <v>191</v>
      </c>
    </row>
    <row r="155" s="2" customFormat="1" ht="16.5" customHeight="1">
      <c r="A155" s="39"/>
      <c r="B155" s="40"/>
      <c r="C155" s="220" t="s">
        <v>168</v>
      </c>
      <c r="D155" s="220" t="s">
        <v>138</v>
      </c>
      <c r="E155" s="221" t="s">
        <v>192</v>
      </c>
      <c r="F155" s="222" t="s">
        <v>193</v>
      </c>
      <c r="G155" s="223" t="s">
        <v>141</v>
      </c>
      <c r="H155" s="224">
        <v>1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41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142</v>
      </c>
      <c r="AT155" s="232" t="s">
        <v>138</v>
      </c>
      <c r="AU155" s="232" t="s">
        <v>86</v>
      </c>
      <c r="AY155" s="18" t="s">
        <v>135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84</v>
      </c>
      <c r="BK155" s="233">
        <f>ROUND(I155*H155,2)</f>
        <v>0</v>
      </c>
      <c r="BL155" s="18" t="s">
        <v>142</v>
      </c>
      <c r="BM155" s="232" t="s">
        <v>194</v>
      </c>
    </row>
    <row r="156" s="2" customFormat="1" ht="16.5" customHeight="1">
      <c r="A156" s="39"/>
      <c r="B156" s="40"/>
      <c r="C156" s="220" t="s">
        <v>195</v>
      </c>
      <c r="D156" s="220" t="s">
        <v>138</v>
      </c>
      <c r="E156" s="221" t="s">
        <v>196</v>
      </c>
      <c r="F156" s="222" t="s">
        <v>197</v>
      </c>
      <c r="G156" s="223" t="s">
        <v>141</v>
      </c>
      <c r="H156" s="224">
        <v>3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41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142</v>
      </c>
      <c r="AT156" s="232" t="s">
        <v>138</v>
      </c>
      <c r="AU156" s="232" t="s">
        <v>86</v>
      </c>
      <c r="AY156" s="18" t="s">
        <v>135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84</v>
      </c>
      <c r="BK156" s="233">
        <f>ROUND(I156*H156,2)</f>
        <v>0</v>
      </c>
      <c r="BL156" s="18" t="s">
        <v>142</v>
      </c>
      <c r="BM156" s="232" t="s">
        <v>198</v>
      </c>
    </row>
    <row r="157" s="2" customFormat="1" ht="16.5" customHeight="1">
      <c r="A157" s="39"/>
      <c r="B157" s="40"/>
      <c r="C157" s="234" t="s">
        <v>171</v>
      </c>
      <c r="D157" s="234" t="s">
        <v>199</v>
      </c>
      <c r="E157" s="235" t="s">
        <v>200</v>
      </c>
      <c r="F157" s="236" t="s">
        <v>201</v>
      </c>
      <c r="G157" s="237" t="s">
        <v>202</v>
      </c>
      <c r="H157" s="238">
        <v>50</v>
      </c>
      <c r="I157" s="239"/>
      <c r="J157" s="240">
        <f>ROUND(I157*H157,2)</f>
        <v>0</v>
      </c>
      <c r="K157" s="241"/>
      <c r="L157" s="242"/>
      <c r="M157" s="243" t="s">
        <v>1</v>
      </c>
      <c r="N157" s="244" t="s">
        <v>41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151</v>
      </c>
      <c r="AT157" s="232" t="s">
        <v>199</v>
      </c>
      <c r="AU157" s="232" t="s">
        <v>86</v>
      </c>
      <c r="AY157" s="18" t="s">
        <v>135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84</v>
      </c>
      <c r="BK157" s="233">
        <f>ROUND(I157*H157,2)</f>
        <v>0</v>
      </c>
      <c r="BL157" s="18" t="s">
        <v>142</v>
      </c>
      <c r="BM157" s="232" t="s">
        <v>203</v>
      </c>
    </row>
    <row r="158" s="12" customFormat="1" ht="22.8" customHeight="1">
      <c r="A158" s="12"/>
      <c r="B158" s="204"/>
      <c r="C158" s="205"/>
      <c r="D158" s="206" t="s">
        <v>75</v>
      </c>
      <c r="E158" s="218" t="s">
        <v>204</v>
      </c>
      <c r="F158" s="218" t="s">
        <v>205</v>
      </c>
      <c r="G158" s="205"/>
      <c r="H158" s="205"/>
      <c r="I158" s="208"/>
      <c r="J158" s="219">
        <f>BK158</f>
        <v>0</v>
      </c>
      <c r="K158" s="205"/>
      <c r="L158" s="210"/>
      <c r="M158" s="211"/>
      <c r="N158" s="212"/>
      <c r="O158" s="212"/>
      <c r="P158" s="213">
        <f>SUM(P159:P161)</f>
        <v>0</v>
      </c>
      <c r="Q158" s="212"/>
      <c r="R158" s="213">
        <f>SUM(R159:R161)</f>
        <v>0</v>
      </c>
      <c r="S158" s="212"/>
      <c r="T158" s="214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84</v>
      </c>
      <c r="AT158" s="216" t="s">
        <v>75</v>
      </c>
      <c r="AU158" s="216" t="s">
        <v>84</v>
      </c>
      <c r="AY158" s="215" t="s">
        <v>135</v>
      </c>
      <c r="BK158" s="217">
        <f>SUM(BK159:BK161)</f>
        <v>0</v>
      </c>
    </row>
    <row r="159" s="2" customFormat="1" ht="16.5" customHeight="1">
      <c r="A159" s="39"/>
      <c r="B159" s="40"/>
      <c r="C159" s="220" t="s">
        <v>206</v>
      </c>
      <c r="D159" s="220" t="s">
        <v>138</v>
      </c>
      <c r="E159" s="221" t="s">
        <v>207</v>
      </c>
      <c r="F159" s="222" t="s">
        <v>208</v>
      </c>
      <c r="G159" s="223" t="s">
        <v>141</v>
      </c>
      <c r="H159" s="224">
        <v>6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41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142</v>
      </c>
      <c r="AT159" s="232" t="s">
        <v>138</v>
      </c>
      <c r="AU159" s="232" t="s">
        <v>86</v>
      </c>
      <c r="AY159" s="18" t="s">
        <v>135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84</v>
      </c>
      <c r="BK159" s="233">
        <f>ROUND(I159*H159,2)</f>
        <v>0</v>
      </c>
      <c r="BL159" s="18" t="s">
        <v>142</v>
      </c>
      <c r="BM159" s="232" t="s">
        <v>209</v>
      </c>
    </row>
    <row r="160" s="2" customFormat="1" ht="21.75" customHeight="1">
      <c r="A160" s="39"/>
      <c r="B160" s="40"/>
      <c r="C160" s="220" t="s">
        <v>177</v>
      </c>
      <c r="D160" s="220" t="s">
        <v>138</v>
      </c>
      <c r="E160" s="221" t="s">
        <v>210</v>
      </c>
      <c r="F160" s="222" t="s">
        <v>211</v>
      </c>
      <c r="G160" s="223" t="s">
        <v>212</v>
      </c>
      <c r="H160" s="224">
        <v>80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41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142</v>
      </c>
      <c r="AT160" s="232" t="s">
        <v>138</v>
      </c>
      <c r="AU160" s="232" t="s">
        <v>86</v>
      </c>
      <c r="AY160" s="18" t="s">
        <v>135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84</v>
      </c>
      <c r="BK160" s="233">
        <f>ROUND(I160*H160,2)</f>
        <v>0</v>
      </c>
      <c r="BL160" s="18" t="s">
        <v>142</v>
      </c>
      <c r="BM160" s="232" t="s">
        <v>213</v>
      </c>
    </row>
    <row r="161" s="2" customFormat="1" ht="16.5" customHeight="1">
      <c r="A161" s="39"/>
      <c r="B161" s="40"/>
      <c r="C161" s="220" t="s">
        <v>163</v>
      </c>
      <c r="D161" s="220" t="s">
        <v>138</v>
      </c>
      <c r="E161" s="221" t="s">
        <v>214</v>
      </c>
      <c r="F161" s="222" t="s">
        <v>215</v>
      </c>
      <c r="G161" s="223" t="s">
        <v>141</v>
      </c>
      <c r="H161" s="224">
        <v>6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41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142</v>
      </c>
      <c r="AT161" s="232" t="s">
        <v>138</v>
      </c>
      <c r="AU161" s="232" t="s">
        <v>86</v>
      </c>
      <c r="AY161" s="18" t="s">
        <v>135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84</v>
      </c>
      <c r="BK161" s="233">
        <f>ROUND(I161*H161,2)</f>
        <v>0</v>
      </c>
      <c r="BL161" s="18" t="s">
        <v>142</v>
      </c>
      <c r="BM161" s="232" t="s">
        <v>216</v>
      </c>
    </row>
    <row r="162" s="12" customFormat="1" ht="22.8" customHeight="1">
      <c r="A162" s="12"/>
      <c r="B162" s="204"/>
      <c r="C162" s="205"/>
      <c r="D162" s="206" t="s">
        <v>75</v>
      </c>
      <c r="E162" s="218" t="s">
        <v>217</v>
      </c>
      <c r="F162" s="218" t="s">
        <v>218</v>
      </c>
      <c r="G162" s="205"/>
      <c r="H162" s="205"/>
      <c r="I162" s="208"/>
      <c r="J162" s="219">
        <f>BK162</f>
        <v>0</v>
      </c>
      <c r="K162" s="205"/>
      <c r="L162" s="210"/>
      <c r="M162" s="211"/>
      <c r="N162" s="212"/>
      <c r="O162" s="212"/>
      <c r="P162" s="213">
        <f>SUM(P163:P164)</f>
        <v>0</v>
      </c>
      <c r="Q162" s="212"/>
      <c r="R162" s="213">
        <f>SUM(R163:R164)</f>
        <v>0</v>
      </c>
      <c r="S162" s="212"/>
      <c r="T162" s="214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84</v>
      </c>
      <c r="AY162" s="215" t="s">
        <v>135</v>
      </c>
      <c r="BK162" s="217">
        <f>SUM(BK163:BK164)</f>
        <v>0</v>
      </c>
    </row>
    <row r="163" s="2" customFormat="1" ht="16.5" customHeight="1">
      <c r="A163" s="39"/>
      <c r="B163" s="40"/>
      <c r="C163" s="220" t="s">
        <v>180</v>
      </c>
      <c r="D163" s="220" t="s">
        <v>138</v>
      </c>
      <c r="E163" s="221" t="s">
        <v>219</v>
      </c>
      <c r="F163" s="222" t="s">
        <v>220</v>
      </c>
      <c r="G163" s="223" t="s">
        <v>212</v>
      </c>
      <c r="H163" s="224">
        <v>80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41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142</v>
      </c>
      <c r="AT163" s="232" t="s">
        <v>138</v>
      </c>
      <c r="AU163" s="232" t="s">
        <v>86</v>
      </c>
      <c r="AY163" s="18" t="s">
        <v>135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84</v>
      </c>
      <c r="BK163" s="233">
        <f>ROUND(I163*H163,2)</f>
        <v>0</v>
      </c>
      <c r="BL163" s="18" t="s">
        <v>142</v>
      </c>
      <c r="BM163" s="232" t="s">
        <v>221</v>
      </c>
    </row>
    <row r="164" s="2" customFormat="1" ht="16.5" customHeight="1">
      <c r="A164" s="39"/>
      <c r="B164" s="40"/>
      <c r="C164" s="220" t="s">
        <v>7</v>
      </c>
      <c r="D164" s="220" t="s">
        <v>138</v>
      </c>
      <c r="E164" s="221" t="s">
        <v>222</v>
      </c>
      <c r="F164" s="222" t="s">
        <v>223</v>
      </c>
      <c r="G164" s="223" t="s">
        <v>212</v>
      </c>
      <c r="H164" s="224">
        <v>35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41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142</v>
      </c>
      <c r="AT164" s="232" t="s">
        <v>138</v>
      </c>
      <c r="AU164" s="232" t="s">
        <v>86</v>
      </c>
      <c r="AY164" s="18" t="s">
        <v>135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84</v>
      </c>
      <c r="BK164" s="233">
        <f>ROUND(I164*H164,2)</f>
        <v>0</v>
      </c>
      <c r="BL164" s="18" t="s">
        <v>142</v>
      </c>
      <c r="BM164" s="232" t="s">
        <v>224</v>
      </c>
    </row>
    <row r="165" s="12" customFormat="1" ht="22.8" customHeight="1">
      <c r="A165" s="12"/>
      <c r="B165" s="204"/>
      <c r="C165" s="205"/>
      <c r="D165" s="206" t="s">
        <v>75</v>
      </c>
      <c r="E165" s="218" t="s">
        <v>225</v>
      </c>
      <c r="F165" s="218" t="s">
        <v>226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P166</f>
        <v>0</v>
      </c>
      <c r="Q165" s="212"/>
      <c r="R165" s="213">
        <f>R166</f>
        <v>0</v>
      </c>
      <c r="S165" s="212"/>
      <c r="T165" s="214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84</v>
      </c>
      <c r="AT165" s="216" t="s">
        <v>75</v>
      </c>
      <c r="AU165" s="216" t="s">
        <v>84</v>
      </c>
      <c r="AY165" s="215" t="s">
        <v>135</v>
      </c>
      <c r="BK165" s="217">
        <f>BK166</f>
        <v>0</v>
      </c>
    </row>
    <row r="166" s="2" customFormat="1" ht="24.15" customHeight="1">
      <c r="A166" s="39"/>
      <c r="B166" s="40"/>
      <c r="C166" s="220" t="s">
        <v>76</v>
      </c>
      <c r="D166" s="220" t="s">
        <v>138</v>
      </c>
      <c r="E166" s="221" t="s">
        <v>227</v>
      </c>
      <c r="F166" s="222" t="s">
        <v>228</v>
      </c>
      <c r="G166" s="223" t="s">
        <v>157</v>
      </c>
      <c r="H166" s="224">
        <v>1.6000000000000001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41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142</v>
      </c>
      <c r="AT166" s="232" t="s">
        <v>138</v>
      </c>
      <c r="AU166" s="232" t="s">
        <v>86</v>
      </c>
      <c r="AY166" s="18" t="s">
        <v>135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84</v>
      </c>
      <c r="BK166" s="233">
        <f>ROUND(I166*H166,2)</f>
        <v>0</v>
      </c>
      <c r="BL166" s="18" t="s">
        <v>142</v>
      </c>
      <c r="BM166" s="232" t="s">
        <v>229</v>
      </c>
    </row>
    <row r="167" s="12" customFormat="1" ht="22.8" customHeight="1">
      <c r="A167" s="12"/>
      <c r="B167" s="204"/>
      <c r="C167" s="205"/>
      <c r="D167" s="206" t="s">
        <v>75</v>
      </c>
      <c r="E167" s="218" t="s">
        <v>230</v>
      </c>
      <c r="F167" s="218" t="s">
        <v>231</v>
      </c>
      <c r="G167" s="205"/>
      <c r="H167" s="205"/>
      <c r="I167" s="208"/>
      <c r="J167" s="219">
        <f>BK167</f>
        <v>0</v>
      </c>
      <c r="K167" s="205"/>
      <c r="L167" s="210"/>
      <c r="M167" s="211"/>
      <c r="N167" s="212"/>
      <c r="O167" s="212"/>
      <c r="P167" s="213">
        <f>SUM(P168:P172)</f>
        <v>0</v>
      </c>
      <c r="Q167" s="212"/>
      <c r="R167" s="213">
        <f>SUM(R168:R172)</f>
        <v>0</v>
      </c>
      <c r="S167" s="212"/>
      <c r="T167" s="214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5" t="s">
        <v>84</v>
      </c>
      <c r="AT167" s="216" t="s">
        <v>75</v>
      </c>
      <c r="AU167" s="216" t="s">
        <v>84</v>
      </c>
      <c r="AY167" s="215" t="s">
        <v>135</v>
      </c>
      <c r="BK167" s="217">
        <f>SUM(BK168:BK172)</f>
        <v>0</v>
      </c>
    </row>
    <row r="168" s="2" customFormat="1" ht="21.75" customHeight="1">
      <c r="A168" s="39"/>
      <c r="B168" s="40"/>
      <c r="C168" s="234" t="s">
        <v>232</v>
      </c>
      <c r="D168" s="234" t="s">
        <v>199</v>
      </c>
      <c r="E168" s="235" t="s">
        <v>233</v>
      </c>
      <c r="F168" s="236" t="s">
        <v>234</v>
      </c>
      <c r="G168" s="237" t="s">
        <v>141</v>
      </c>
      <c r="H168" s="238">
        <v>4</v>
      </c>
      <c r="I168" s="239"/>
      <c r="J168" s="240">
        <f>ROUND(I168*H168,2)</f>
        <v>0</v>
      </c>
      <c r="K168" s="241"/>
      <c r="L168" s="242"/>
      <c r="M168" s="243" t="s">
        <v>1</v>
      </c>
      <c r="N168" s="244" t="s">
        <v>41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151</v>
      </c>
      <c r="AT168" s="232" t="s">
        <v>199</v>
      </c>
      <c r="AU168" s="232" t="s">
        <v>86</v>
      </c>
      <c r="AY168" s="18" t="s">
        <v>135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84</v>
      </c>
      <c r="BK168" s="233">
        <f>ROUND(I168*H168,2)</f>
        <v>0</v>
      </c>
      <c r="BL168" s="18" t="s">
        <v>142</v>
      </c>
      <c r="BM168" s="232" t="s">
        <v>235</v>
      </c>
    </row>
    <row r="169" s="2" customFormat="1" ht="16.5" customHeight="1">
      <c r="A169" s="39"/>
      <c r="B169" s="40"/>
      <c r="C169" s="234" t="s">
        <v>187</v>
      </c>
      <c r="D169" s="234" t="s">
        <v>199</v>
      </c>
      <c r="E169" s="235" t="s">
        <v>236</v>
      </c>
      <c r="F169" s="236" t="s">
        <v>237</v>
      </c>
      <c r="G169" s="237" t="s">
        <v>141</v>
      </c>
      <c r="H169" s="238">
        <v>4</v>
      </c>
      <c r="I169" s="239"/>
      <c r="J169" s="240">
        <f>ROUND(I169*H169,2)</f>
        <v>0</v>
      </c>
      <c r="K169" s="241"/>
      <c r="L169" s="242"/>
      <c r="M169" s="243" t="s">
        <v>1</v>
      </c>
      <c r="N169" s="244" t="s">
        <v>41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151</v>
      </c>
      <c r="AT169" s="232" t="s">
        <v>199</v>
      </c>
      <c r="AU169" s="232" t="s">
        <v>86</v>
      </c>
      <c r="AY169" s="18" t="s">
        <v>135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84</v>
      </c>
      <c r="BK169" s="233">
        <f>ROUND(I169*H169,2)</f>
        <v>0</v>
      </c>
      <c r="BL169" s="18" t="s">
        <v>142</v>
      </c>
      <c r="BM169" s="232" t="s">
        <v>238</v>
      </c>
    </row>
    <row r="170" s="2" customFormat="1" ht="16.5" customHeight="1">
      <c r="A170" s="39"/>
      <c r="B170" s="40"/>
      <c r="C170" s="234" t="s">
        <v>239</v>
      </c>
      <c r="D170" s="234" t="s">
        <v>199</v>
      </c>
      <c r="E170" s="235" t="s">
        <v>240</v>
      </c>
      <c r="F170" s="236" t="s">
        <v>241</v>
      </c>
      <c r="G170" s="237" t="s">
        <v>141</v>
      </c>
      <c r="H170" s="238">
        <v>2</v>
      </c>
      <c r="I170" s="239"/>
      <c r="J170" s="240">
        <f>ROUND(I170*H170,2)</f>
        <v>0</v>
      </c>
      <c r="K170" s="241"/>
      <c r="L170" s="242"/>
      <c r="M170" s="243" t="s">
        <v>1</v>
      </c>
      <c r="N170" s="244" t="s">
        <v>41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151</v>
      </c>
      <c r="AT170" s="232" t="s">
        <v>199</v>
      </c>
      <c r="AU170" s="232" t="s">
        <v>86</v>
      </c>
      <c r="AY170" s="18" t="s">
        <v>135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84</v>
      </c>
      <c r="BK170" s="233">
        <f>ROUND(I170*H170,2)</f>
        <v>0</v>
      </c>
      <c r="BL170" s="18" t="s">
        <v>142</v>
      </c>
      <c r="BM170" s="232" t="s">
        <v>242</v>
      </c>
    </row>
    <row r="171" s="2" customFormat="1" ht="16.5" customHeight="1">
      <c r="A171" s="39"/>
      <c r="B171" s="40"/>
      <c r="C171" s="234" t="s">
        <v>191</v>
      </c>
      <c r="D171" s="234" t="s">
        <v>199</v>
      </c>
      <c r="E171" s="235" t="s">
        <v>243</v>
      </c>
      <c r="F171" s="236" t="s">
        <v>244</v>
      </c>
      <c r="G171" s="237" t="s">
        <v>141</v>
      </c>
      <c r="H171" s="238">
        <v>1</v>
      </c>
      <c r="I171" s="239"/>
      <c r="J171" s="240">
        <f>ROUND(I171*H171,2)</f>
        <v>0</v>
      </c>
      <c r="K171" s="241"/>
      <c r="L171" s="242"/>
      <c r="M171" s="243" t="s">
        <v>1</v>
      </c>
      <c r="N171" s="244" t="s">
        <v>41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151</v>
      </c>
      <c r="AT171" s="232" t="s">
        <v>199</v>
      </c>
      <c r="AU171" s="232" t="s">
        <v>86</v>
      </c>
      <c r="AY171" s="18" t="s">
        <v>135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84</v>
      </c>
      <c r="BK171" s="233">
        <f>ROUND(I171*H171,2)</f>
        <v>0</v>
      </c>
      <c r="BL171" s="18" t="s">
        <v>142</v>
      </c>
      <c r="BM171" s="232" t="s">
        <v>245</v>
      </c>
    </row>
    <row r="172" s="2" customFormat="1" ht="16.5" customHeight="1">
      <c r="A172" s="39"/>
      <c r="B172" s="40"/>
      <c r="C172" s="234" t="s">
        <v>246</v>
      </c>
      <c r="D172" s="234" t="s">
        <v>199</v>
      </c>
      <c r="E172" s="235" t="s">
        <v>247</v>
      </c>
      <c r="F172" s="236" t="s">
        <v>248</v>
      </c>
      <c r="G172" s="237" t="s">
        <v>141</v>
      </c>
      <c r="H172" s="238">
        <v>1</v>
      </c>
      <c r="I172" s="239"/>
      <c r="J172" s="240">
        <f>ROUND(I172*H172,2)</f>
        <v>0</v>
      </c>
      <c r="K172" s="241"/>
      <c r="L172" s="242"/>
      <c r="M172" s="243" t="s">
        <v>1</v>
      </c>
      <c r="N172" s="244" t="s">
        <v>41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151</v>
      </c>
      <c r="AT172" s="232" t="s">
        <v>199</v>
      </c>
      <c r="AU172" s="232" t="s">
        <v>86</v>
      </c>
      <c r="AY172" s="18" t="s">
        <v>135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84</v>
      </c>
      <c r="BK172" s="233">
        <f>ROUND(I172*H172,2)</f>
        <v>0</v>
      </c>
      <c r="BL172" s="18" t="s">
        <v>142</v>
      </c>
      <c r="BM172" s="232" t="s">
        <v>249</v>
      </c>
    </row>
    <row r="173" s="12" customFormat="1" ht="22.8" customHeight="1">
      <c r="A173" s="12"/>
      <c r="B173" s="204"/>
      <c r="C173" s="205"/>
      <c r="D173" s="206" t="s">
        <v>75</v>
      </c>
      <c r="E173" s="218" t="s">
        <v>250</v>
      </c>
      <c r="F173" s="218" t="s">
        <v>251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SUM(P174:P175)</f>
        <v>0</v>
      </c>
      <c r="Q173" s="212"/>
      <c r="R173" s="213">
        <f>SUM(R174:R175)</f>
        <v>0</v>
      </c>
      <c r="S173" s="212"/>
      <c r="T173" s="214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84</v>
      </c>
      <c r="AT173" s="216" t="s">
        <v>75</v>
      </c>
      <c r="AU173" s="216" t="s">
        <v>84</v>
      </c>
      <c r="AY173" s="215" t="s">
        <v>135</v>
      </c>
      <c r="BK173" s="217">
        <f>SUM(BK174:BK175)</f>
        <v>0</v>
      </c>
    </row>
    <row r="174" s="2" customFormat="1" ht="21.75" customHeight="1">
      <c r="A174" s="39"/>
      <c r="B174" s="40"/>
      <c r="C174" s="234" t="s">
        <v>194</v>
      </c>
      <c r="D174" s="234" t="s">
        <v>199</v>
      </c>
      <c r="E174" s="235" t="s">
        <v>252</v>
      </c>
      <c r="F174" s="236" t="s">
        <v>253</v>
      </c>
      <c r="G174" s="237" t="s">
        <v>212</v>
      </c>
      <c r="H174" s="238">
        <v>36</v>
      </c>
      <c r="I174" s="239"/>
      <c r="J174" s="240">
        <f>ROUND(I174*H174,2)</f>
        <v>0</v>
      </c>
      <c r="K174" s="241"/>
      <c r="L174" s="242"/>
      <c r="M174" s="243" t="s">
        <v>1</v>
      </c>
      <c r="N174" s="244" t="s">
        <v>41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151</v>
      </c>
      <c r="AT174" s="232" t="s">
        <v>199</v>
      </c>
      <c r="AU174" s="232" t="s">
        <v>86</v>
      </c>
      <c r="AY174" s="18" t="s">
        <v>135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84</v>
      </c>
      <c r="BK174" s="233">
        <f>ROUND(I174*H174,2)</f>
        <v>0</v>
      </c>
      <c r="BL174" s="18" t="s">
        <v>142</v>
      </c>
      <c r="BM174" s="232" t="s">
        <v>254</v>
      </c>
    </row>
    <row r="175" s="2" customFormat="1" ht="21.75" customHeight="1">
      <c r="A175" s="39"/>
      <c r="B175" s="40"/>
      <c r="C175" s="234" t="s">
        <v>255</v>
      </c>
      <c r="D175" s="234" t="s">
        <v>199</v>
      </c>
      <c r="E175" s="235" t="s">
        <v>256</v>
      </c>
      <c r="F175" s="236" t="s">
        <v>257</v>
      </c>
      <c r="G175" s="237" t="s">
        <v>212</v>
      </c>
      <c r="H175" s="238">
        <v>100</v>
      </c>
      <c r="I175" s="239"/>
      <c r="J175" s="240">
        <f>ROUND(I175*H175,2)</f>
        <v>0</v>
      </c>
      <c r="K175" s="241"/>
      <c r="L175" s="242"/>
      <c r="M175" s="243" t="s">
        <v>1</v>
      </c>
      <c r="N175" s="244" t="s">
        <v>41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151</v>
      </c>
      <c r="AT175" s="232" t="s">
        <v>199</v>
      </c>
      <c r="AU175" s="232" t="s">
        <v>86</v>
      </c>
      <c r="AY175" s="18" t="s">
        <v>135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84</v>
      </c>
      <c r="BK175" s="233">
        <f>ROUND(I175*H175,2)</f>
        <v>0</v>
      </c>
      <c r="BL175" s="18" t="s">
        <v>142</v>
      </c>
      <c r="BM175" s="232" t="s">
        <v>258</v>
      </c>
    </row>
    <row r="176" s="12" customFormat="1" ht="22.8" customHeight="1">
      <c r="A176" s="12"/>
      <c r="B176" s="204"/>
      <c r="C176" s="205"/>
      <c r="D176" s="206" t="s">
        <v>75</v>
      </c>
      <c r="E176" s="218" t="s">
        <v>259</v>
      </c>
      <c r="F176" s="218" t="s">
        <v>260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SUM(P177:P178)</f>
        <v>0</v>
      </c>
      <c r="Q176" s="212"/>
      <c r="R176" s="213">
        <f>SUM(R177:R178)</f>
        <v>0</v>
      </c>
      <c r="S176" s="212"/>
      <c r="T176" s="214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84</v>
      </c>
      <c r="AY176" s="215" t="s">
        <v>135</v>
      </c>
      <c r="BK176" s="217">
        <f>SUM(BK177:BK178)</f>
        <v>0</v>
      </c>
    </row>
    <row r="177" s="2" customFormat="1" ht="16.5" customHeight="1">
      <c r="A177" s="39"/>
      <c r="B177" s="40"/>
      <c r="C177" s="234" t="s">
        <v>198</v>
      </c>
      <c r="D177" s="234" t="s">
        <v>199</v>
      </c>
      <c r="E177" s="235" t="s">
        <v>261</v>
      </c>
      <c r="F177" s="236" t="s">
        <v>262</v>
      </c>
      <c r="G177" s="237" t="s">
        <v>212</v>
      </c>
      <c r="H177" s="238">
        <v>80</v>
      </c>
      <c r="I177" s="239"/>
      <c r="J177" s="240">
        <f>ROUND(I177*H177,2)</f>
        <v>0</v>
      </c>
      <c r="K177" s="241"/>
      <c r="L177" s="242"/>
      <c r="M177" s="243" t="s">
        <v>1</v>
      </c>
      <c r="N177" s="244" t="s">
        <v>41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151</v>
      </c>
      <c r="AT177" s="232" t="s">
        <v>199</v>
      </c>
      <c r="AU177" s="232" t="s">
        <v>86</v>
      </c>
      <c r="AY177" s="18" t="s">
        <v>135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84</v>
      </c>
      <c r="BK177" s="233">
        <f>ROUND(I177*H177,2)</f>
        <v>0</v>
      </c>
      <c r="BL177" s="18" t="s">
        <v>142</v>
      </c>
      <c r="BM177" s="232" t="s">
        <v>263</v>
      </c>
    </row>
    <row r="178" s="2" customFormat="1" ht="16.5" customHeight="1">
      <c r="A178" s="39"/>
      <c r="B178" s="40"/>
      <c r="C178" s="234" t="s">
        <v>264</v>
      </c>
      <c r="D178" s="234" t="s">
        <v>199</v>
      </c>
      <c r="E178" s="235" t="s">
        <v>265</v>
      </c>
      <c r="F178" s="236" t="s">
        <v>266</v>
      </c>
      <c r="G178" s="237" t="s">
        <v>212</v>
      </c>
      <c r="H178" s="238">
        <v>35</v>
      </c>
      <c r="I178" s="239"/>
      <c r="J178" s="240">
        <f>ROUND(I178*H178,2)</f>
        <v>0</v>
      </c>
      <c r="K178" s="241"/>
      <c r="L178" s="242"/>
      <c r="M178" s="243" t="s">
        <v>1</v>
      </c>
      <c r="N178" s="244" t="s">
        <v>41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151</v>
      </c>
      <c r="AT178" s="232" t="s">
        <v>199</v>
      </c>
      <c r="AU178" s="232" t="s">
        <v>86</v>
      </c>
      <c r="AY178" s="18" t="s">
        <v>135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84</v>
      </c>
      <c r="BK178" s="233">
        <f>ROUND(I178*H178,2)</f>
        <v>0</v>
      </c>
      <c r="BL178" s="18" t="s">
        <v>142</v>
      </c>
      <c r="BM178" s="232" t="s">
        <v>267</v>
      </c>
    </row>
    <row r="179" s="12" customFormat="1" ht="22.8" customHeight="1">
      <c r="A179" s="12"/>
      <c r="B179" s="204"/>
      <c r="C179" s="205"/>
      <c r="D179" s="206" t="s">
        <v>75</v>
      </c>
      <c r="E179" s="218" t="s">
        <v>268</v>
      </c>
      <c r="F179" s="218" t="s">
        <v>269</v>
      </c>
      <c r="G179" s="205"/>
      <c r="H179" s="205"/>
      <c r="I179" s="208"/>
      <c r="J179" s="219">
        <f>BK179</f>
        <v>0</v>
      </c>
      <c r="K179" s="205"/>
      <c r="L179" s="210"/>
      <c r="M179" s="211"/>
      <c r="N179" s="212"/>
      <c r="O179" s="212"/>
      <c r="P179" s="213">
        <f>SUM(P180:P181)</f>
        <v>0</v>
      </c>
      <c r="Q179" s="212"/>
      <c r="R179" s="213">
        <f>SUM(R180:R181)</f>
        <v>0</v>
      </c>
      <c r="S179" s="212"/>
      <c r="T179" s="214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5" t="s">
        <v>84</v>
      </c>
      <c r="AT179" s="216" t="s">
        <v>75</v>
      </c>
      <c r="AU179" s="216" t="s">
        <v>84</v>
      </c>
      <c r="AY179" s="215" t="s">
        <v>135</v>
      </c>
      <c r="BK179" s="217">
        <f>SUM(BK180:BK181)</f>
        <v>0</v>
      </c>
    </row>
    <row r="180" s="2" customFormat="1" ht="76.35" customHeight="1">
      <c r="A180" s="39"/>
      <c r="B180" s="40"/>
      <c r="C180" s="234" t="s">
        <v>203</v>
      </c>
      <c r="D180" s="234" t="s">
        <v>199</v>
      </c>
      <c r="E180" s="235" t="s">
        <v>270</v>
      </c>
      <c r="F180" s="236" t="s">
        <v>271</v>
      </c>
      <c r="G180" s="237" t="s">
        <v>272</v>
      </c>
      <c r="H180" s="238">
        <v>4</v>
      </c>
      <c r="I180" s="239"/>
      <c r="J180" s="240">
        <f>ROUND(I180*H180,2)</f>
        <v>0</v>
      </c>
      <c r="K180" s="241"/>
      <c r="L180" s="242"/>
      <c r="M180" s="243" t="s">
        <v>1</v>
      </c>
      <c r="N180" s="244" t="s">
        <v>41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151</v>
      </c>
      <c r="AT180" s="232" t="s">
        <v>199</v>
      </c>
      <c r="AU180" s="232" t="s">
        <v>86</v>
      </c>
      <c r="AY180" s="18" t="s">
        <v>135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84</v>
      </c>
      <c r="BK180" s="233">
        <f>ROUND(I180*H180,2)</f>
        <v>0</v>
      </c>
      <c r="BL180" s="18" t="s">
        <v>142</v>
      </c>
      <c r="BM180" s="232" t="s">
        <v>273</v>
      </c>
    </row>
    <row r="181" s="2" customFormat="1" ht="16.5" customHeight="1">
      <c r="A181" s="39"/>
      <c r="B181" s="40"/>
      <c r="C181" s="234" t="s">
        <v>274</v>
      </c>
      <c r="D181" s="234" t="s">
        <v>199</v>
      </c>
      <c r="E181" s="235" t="s">
        <v>275</v>
      </c>
      <c r="F181" s="236" t="s">
        <v>276</v>
      </c>
      <c r="G181" s="237" t="s">
        <v>141</v>
      </c>
      <c r="H181" s="238">
        <v>4</v>
      </c>
      <c r="I181" s="239"/>
      <c r="J181" s="240">
        <f>ROUND(I181*H181,2)</f>
        <v>0</v>
      </c>
      <c r="K181" s="241"/>
      <c r="L181" s="242"/>
      <c r="M181" s="243" t="s">
        <v>1</v>
      </c>
      <c r="N181" s="244" t="s">
        <v>41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151</v>
      </c>
      <c r="AT181" s="232" t="s">
        <v>199</v>
      </c>
      <c r="AU181" s="232" t="s">
        <v>86</v>
      </c>
      <c r="AY181" s="18" t="s">
        <v>135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84</v>
      </c>
      <c r="BK181" s="233">
        <f>ROUND(I181*H181,2)</f>
        <v>0</v>
      </c>
      <c r="BL181" s="18" t="s">
        <v>142</v>
      </c>
      <c r="BM181" s="232" t="s">
        <v>277</v>
      </c>
    </row>
    <row r="182" s="12" customFormat="1" ht="22.8" customHeight="1">
      <c r="A182" s="12"/>
      <c r="B182" s="204"/>
      <c r="C182" s="205"/>
      <c r="D182" s="206" t="s">
        <v>75</v>
      </c>
      <c r="E182" s="218" t="s">
        <v>278</v>
      </c>
      <c r="F182" s="218" t="s">
        <v>279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SUM(P183:P185)</f>
        <v>0</v>
      </c>
      <c r="Q182" s="212"/>
      <c r="R182" s="213">
        <f>SUM(R183:R185)</f>
        <v>0</v>
      </c>
      <c r="S182" s="212"/>
      <c r="T182" s="214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84</v>
      </c>
      <c r="AT182" s="216" t="s">
        <v>75</v>
      </c>
      <c r="AU182" s="216" t="s">
        <v>84</v>
      </c>
      <c r="AY182" s="215" t="s">
        <v>135</v>
      </c>
      <c r="BK182" s="217">
        <f>SUM(BK183:BK185)</f>
        <v>0</v>
      </c>
    </row>
    <row r="183" s="2" customFormat="1" ht="21.75" customHeight="1">
      <c r="A183" s="39"/>
      <c r="B183" s="40"/>
      <c r="C183" s="234" t="s">
        <v>209</v>
      </c>
      <c r="D183" s="234" t="s">
        <v>199</v>
      </c>
      <c r="E183" s="235" t="s">
        <v>280</v>
      </c>
      <c r="F183" s="236" t="s">
        <v>281</v>
      </c>
      <c r="G183" s="237" t="s">
        <v>141</v>
      </c>
      <c r="H183" s="238">
        <v>12</v>
      </c>
      <c r="I183" s="239"/>
      <c r="J183" s="240">
        <f>ROUND(I183*H183,2)</f>
        <v>0</v>
      </c>
      <c r="K183" s="241"/>
      <c r="L183" s="242"/>
      <c r="M183" s="243" t="s">
        <v>1</v>
      </c>
      <c r="N183" s="244" t="s">
        <v>41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151</v>
      </c>
      <c r="AT183" s="232" t="s">
        <v>199</v>
      </c>
      <c r="AU183" s="232" t="s">
        <v>86</v>
      </c>
      <c r="AY183" s="18" t="s">
        <v>135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84</v>
      </c>
      <c r="BK183" s="233">
        <f>ROUND(I183*H183,2)</f>
        <v>0</v>
      </c>
      <c r="BL183" s="18" t="s">
        <v>142</v>
      </c>
      <c r="BM183" s="232" t="s">
        <v>282</v>
      </c>
    </row>
    <row r="184" s="2" customFormat="1" ht="16.5" customHeight="1">
      <c r="A184" s="39"/>
      <c r="B184" s="40"/>
      <c r="C184" s="234" t="s">
        <v>283</v>
      </c>
      <c r="D184" s="234" t="s">
        <v>199</v>
      </c>
      <c r="E184" s="235" t="s">
        <v>284</v>
      </c>
      <c r="F184" s="236" t="s">
        <v>285</v>
      </c>
      <c r="G184" s="237" t="s">
        <v>141</v>
      </c>
      <c r="H184" s="238">
        <v>4</v>
      </c>
      <c r="I184" s="239"/>
      <c r="J184" s="240">
        <f>ROUND(I184*H184,2)</f>
        <v>0</v>
      </c>
      <c r="K184" s="241"/>
      <c r="L184" s="242"/>
      <c r="M184" s="243" t="s">
        <v>1</v>
      </c>
      <c r="N184" s="244" t="s">
        <v>41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151</v>
      </c>
      <c r="AT184" s="232" t="s">
        <v>199</v>
      </c>
      <c r="AU184" s="232" t="s">
        <v>86</v>
      </c>
      <c r="AY184" s="18" t="s">
        <v>135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84</v>
      </c>
      <c r="BK184" s="233">
        <f>ROUND(I184*H184,2)</f>
        <v>0</v>
      </c>
      <c r="BL184" s="18" t="s">
        <v>142</v>
      </c>
      <c r="BM184" s="232" t="s">
        <v>286</v>
      </c>
    </row>
    <row r="185" s="2" customFormat="1" ht="16.5" customHeight="1">
      <c r="A185" s="39"/>
      <c r="B185" s="40"/>
      <c r="C185" s="234" t="s">
        <v>213</v>
      </c>
      <c r="D185" s="234" t="s">
        <v>199</v>
      </c>
      <c r="E185" s="235" t="s">
        <v>287</v>
      </c>
      <c r="F185" s="236" t="s">
        <v>288</v>
      </c>
      <c r="G185" s="237" t="s">
        <v>141</v>
      </c>
      <c r="H185" s="238">
        <v>3</v>
      </c>
      <c r="I185" s="239"/>
      <c r="J185" s="240">
        <f>ROUND(I185*H185,2)</f>
        <v>0</v>
      </c>
      <c r="K185" s="241"/>
      <c r="L185" s="242"/>
      <c r="M185" s="243" t="s">
        <v>1</v>
      </c>
      <c r="N185" s="244" t="s">
        <v>41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151</v>
      </c>
      <c r="AT185" s="232" t="s">
        <v>199</v>
      </c>
      <c r="AU185" s="232" t="s">
        <v>86</v>
      </c>
      <c r="AY185" s="18" t="s">
        <v>135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8" t="s">
        <v>84</v>
      </c>
      <c r="BK185" s="233">
        <f>ROUND(I185*H185,2)</f>
        <v>0</v>
      </c>
      <c r="BL185" s="18" t="s">
        <v>142</v>
      </c>
      <c r="BM185" s="232" t="s">
        <v>289</v>
      </c>
    </row>
    <row r="186" s="12" customFormat="1" ht="22.8" customHeight="1">
      <c r="A186" s="12"/>
      <c r="B186" s="204"/>
      <c r="C186" s="205"/>
      <c r="D186" s="206" t="s">
        <v>75</v>
      </c>
      <c r="E186" s="218" t="s">
        <v>290</v>
      </c>
      <c r="F186" s="218" t="s">
        <v>291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SUM(P187:P198)</f>
        <v>0</v>
      </c>
      <c r="Q186" s="212"/>
      <c r="R186" s="213">
        <f>SUM(R187:R198)</f>
        <v>0</v>
      </c>
      <c r="S186" s="212"/>
      <c r="T186" s="214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84</v>
      </c>
      <c r="AT186" s="216" t="s">
        <v>75</v>
      </c>
      <c r="AU186" s="216" t="s">
        <v>84</v>
      </c>
      <c r="AY186" s="215" t="s">
        <v>135</v>
      </c>
      <c r="BK186" s="217">
        <f>SUM(BK187:BK198)</f>
        <v>0</v>
      </c>
    </row>
    <row r="187" s="2" customFormat="1" ht="24.15" customHeight="1">
      <c r="A187" s="39"/>
      <c r="B187" s="40"/>
      <c r="C187" s="220" t="s">
        <v>292</v>
      </c>
      <c r="D187" s="220" t="s">
        <v>138</v>
      </c>
      <c r="E187" s="221" t="s">
        <v>293</v>
      </c>
      <c r="F187" s="222" t="s">
        <v>294</v>
      </c>
      <c r="G187" s="223" t="s">
        <v>157</v>
      </c>
      <c r="H187" s="224">
        <v>4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41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142</v>
      </c>
      <c r="AT187" s="232" t="s">
        <v>138</v>
      </c>
      <c r="AU187" s="232" t="s">
        <v>86</v>
      </c>
      <c r="AY187" s="18" t="s">
        <v>135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84</v>
      </c>
      <c r="BK187" s="233">
        <f>ROUND(I187*H187,2)</f>
        <v>0</v>
      </c>
      <c r="BL187" s="18" t="s">
        <v>142</v>
      </c>
      <c r="BM187" s="232" t="s">
        <v>295</v>
      </c>
    </row>
    <row r="188" s="2" customFormat="1" ht="16.5" customHeight="1">
      <c r="A188" s="39"/>
      <c r="B188" s="40"/>
      <c r="C188" s="220" t="s">
        <v>216</v>
      </c>
      <c r="D188" s="220" t="s">
        <v>138</v>
      </c>
      <c r="E188" s="221" t="s">
        <v>296</v>
      </c>
      <c r="F188" s="222" t="s">
        <v>297</v>
      </c>
      <c r="G188" s="223" t="s">
        <v>141</v>
      </c>
      <c r="H188" s="224">
        <v>4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41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142</v>
      </c>
      <c r="AT188" s="232" t="s">
        <v>138</v>
      </c>
      <c r="AU188" s="232" t="s">
        <v>86</v>
      </c>
      <c r="AY188" s="18" t="s">
        <v>135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84</v>
      </c>
      <c r="BK188" s="233">
        <f>ROUND(I188*H188,2)</f>
        <v>0</v>
      </c>
      <c r="BL188" s="18" t="s">
        <v>142</v>
      </c>
      <c r="BM188" s="232" t="s">
        <v>298</v>
      </c>
    </row>
    <row r="189" s="2" customFormat="1" ht="16.5" customHeight="1">
      <c r="A189" s="39"/>
      <c r="B189" s="40"/>
      <c r="C189" s="234" t="s">
        <v>299</v>
      </c>
      <c r="D189" s="234" t="s">
        <v>199</v>
      </c>
      <c r="E189" s="235" t="s">
        <v>300</v>
      </c>
      <c r="F189" s="236" t="s">
        <v>301</v>
      </c>
      <c r="G189" s="237" t="s">
        <v>141</v>
      </c>
      <c r="H189" s="238">
        <v>4</v>
      </c>
      <c r="I189" s="239"/>
      <c r="J189" s="240">
        <f>ROUND(I189*H189,2)</f>
        <v>0</v>
      </c>
      <c r="K189" s="241"/>
      <c r="L189" s="242"/>
      <c r="M189" s="243" t="s">
        <v>1</v>
      </c>
      <c r="N189" s="244" t="s">
        <v>41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151</v>
      </c>
      <c r="AT189" s="232" t="s">
        <v>199</v>
      </c>
      <c r="AU189" s="232" t="s">
        <v>86</v>
      </c>
      <c r="AY189" s="18" t="s">
        <v>135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84</v>
      </c>
      <c r="BK189" s="233">
        <f>ROUND(I189*H189,2)</f>
        <v>0</v>
      </c>
      <c r="BL189" s="18" t="s">
        <v>142</v>
      </c>
      <c r="BM189" s="232" t="s">
        <v>302</v>
      </c>
    </row>
    <row r="190" s="2" customFormat="1" ht="33" customHeight="1">
      <c r="A190" s="39"/>
      <c r="B190" s="40"/>
      <c r="C190" s="234" t="s">
        <v>221</v>
      </c>
      <c r="D190" s="234" t="s">
        <v>199</v>
      </c>
      <c r="E190" s="235" t="s">
        <v>303</v>
      </c>
      <c r="F190" s="236" t="s">
        <v>304</v>
      </c>
      <c r="G190" s="237" t="s">
        <v>141</v>
      </c>
      <c r="H190" s="238">
        <v>4</v>
      </c>
      <c r="I190" s="239"/>
      <c r="J190" s="240">
        <f>ROUND(I190*H190,2)</f>
        <v>0</v>
      </c>
      <c r="K190" s="241"/>
      <c r="L190" s="242"/>
      <c r="M190" s="243" t="s">
        <v>1</v>
      </c>
      <c r="N190" s="244" t="s">
        <v>41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151</v>
      </c>
      <c r="AT190" s="232" t="s">
        <v>199</v>
      </c>
      <c r="AU190" s="232" t="s">
        <v>86</v>
      </c>
      <c r="AY190" s="18" t="s">
        <v>135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84</v>
      </c>
      <c r="BK190" s="233">
        <f>ROUND(I190*H190,2)</f>
        <v>0</v>
      </c>
      <c r="BL190" s="18" t="s">
        <v>142</v>
      </c>
      <c r="BM190" s="232" t="s">
        <v>305</v>
      </c>
    </row>
    <row r="191" s="2" customFormat="1" ht="21.75" customHeight="1">
      <c r="A191" s="39"/>
      <c r="B191" s="40"/>
      <c r="C191" s="220" t="s">
        <v>306</v>
      </c>
      <c r="D191" s="220" t="s">
        <v>138</v>
      </c>
      <c r="E191" s="221" t="s">
        <v>307</v>
      </c>
      <c r="F191" s="222" t="s">
        <v>308</v>
      </c>
      <c r="G191" s="223" t="s">
        <v>212</v>
      </c>
      <c r="H191" s="224">
        <v>95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41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142</v>
      </c>
      <c r="AT191" s="232" t="s">
        <v>138</v>
      </c>
      <c r="AU191" s="232" t="s">
        <v>86</v>
      </c>
      <c r="AY191" s="18" t="s">
        <v>135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84</v>
      </c>
      <c r="BK191" s="233">
        <f>ROUND(I191*H191,2)</f>
        <v>0</v>
      </c>
      <c r="BL191" s="18" t="s">
        <v>142</v>
      </c>
      <c r="BM191" s="232" t="s">
        <v>309</v>
      </c>
    </row>
    <row r="192" s="2" customFormat="1" ht="21.75" customHeight="1">
      <c r="A192" s="39"/>
      <c r="B192" s="40"/>
      <c r="C192" s="220" t="s">
        <v>224</v>
      </c>
      <c r="D192" s="220" t="s">
        <v>138</v>
      </c>
      <c r="E192" s="221" t="s">
        <v>310</v>
      </c>
      <c r="F192" s="222" t="s">
        <v>311</v>
      </c>
      <c r="G192" s="223" t="s">
        <v>141</v>
      </c>
      <c r="H192" s="224">
        <v>3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41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142</v>
      </c>
      <c r="AT192" s="232" t="s">
        <v>138</v>
      </c>
      <c r="AU192" s="232" t="s">
        <v>86</v>
      </c>
      <c r="AY192" s="18" t="s">
        <v>135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84</v>
      </c>
      <c r="BK192" s="233">
        <f>ROUND(I192*H192,2)</f>
        <v>0</v>
      </c>
      <c r="BL192" s="18" t="s">
        <v>142</v>
      </c>
      <c r="BM192" s="232" t="s">
        <v>312</v>
      </c>
    </row>
    <row r="193" s="2" customFormat="1" ht="24.15" customHeight="1">
      <c r="A193" s="39"/>
      <c r="B193" s="40"/>
      <c r="C193" s="220" t="s">
        <v>313</v>
      </c>
      <c r="D193" s="220" t="s">
        <v>138</v>
      </c>
      <c r="E193" s="221" t="s">
        <v>314</v>
      </c>
      <c r="F193" s="222" t="s">
        <v>315</v>
      </c>
      <c r="G193" s="223" t="s">
        <v>212</v>
      </c>
      <c r="H193" s="224">
        <v>95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41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142</v>
      </c>
      <c r="AT193" s="232" t="s">
        <v>138</v>
      </c>
      <c r="AU193" s="232" t="s">
        <v>86</v>
      </c>
      <c r="AY193" s="18" t="s">
        <v>135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84</v>
      </c>
      <c r="BK193" s="233">
        <f>ROUND(I193*H193,2)</f>
        <v>0</v>
      </c>
      <c r="BL193" s="18" t="s">
        <v>142</v>
      </c>
      <c r="BM193" s="232" t="s">
        <v>316</v>
      </c>
    </row>
    <row r="194" s="2" customFormat="1" ht="24.15" customHeight="1">
      <c r="A194" s="39"/>
      <c r="B194" s="40"/>
      <c r="C194" s="220" t="s">
        <v>229</v>
      </c>
      <c r="D194" s="220" t="s">
        <v>138</v>
      </c>
      <c r="E194" s="221" t="s">
        <v>317</v>
      </c>
      <c r="F194" s="222" t="s">
        <v>318</v>
      </c>
      <c r="G194" s="223" t="s">
        <v>212</v>
      </c>
      <c r="H194" s="224">
        <v>4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41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142</v>
      </c>
      <c r="AT194" s="232" t="s">
        <v>138</v>
      </c>
      <c r="AU194" s="232" t="s">
        <v>86</v>
      </c>
      <c r="AY194" s="18" t="s">
        <v>135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84</v>
      </c>
      <c r="BK194" s="233">
        <f>ROUND(I194*H194,2)</f>
        <v>0</v>
      </c>
      <c r="BL194" s="18" t="s">
        <v>142</v>
      </c>
      <c r="BM194" s="232" t="s">
        <v>319</v>
      </c>
    </row>
    <row r="195" s="2" customFormat="1" ht="24.15" customHeight="1">
      <c r="A195" s="39"/>
      <c r="B195" s="40"/>
      <c r="C195" s="220" t="s">
        <v>320</v>
      </c>
      <c r="D195" s="220" t="s">
        <v>138</v>
      </c>
      <c r="E195" s="221" t="s">
        <v>321</v>
      </c>
      <c r="F195" s="222" t="s">
        <v>322</v>
      </c>
      <c r="G195" s="223" t="s">
        <v>212</v>
      </c>
      <c r="H195" s="224">
        <v>3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41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142</v>
      </c>
      <c r="AT195" s="232" t="s">
        <v>138</v>
      </c>
      <c r="AU195" s="232" t="s">
        <v>86</v>
      </c>
      <c r="AY195" s="18" t="s">
        <v>135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84</v>
      </c>
      <c r="BK195" s="233">
        <f>ROUND(I195*H195,2)</f>
        <v>0</v>
      </c>
      <c r="BL195" s="18" t="s">
        <v>142</v>
      </c>
      <c r="BM195" s="232" t="s">
        <v>323</v>
      </c>
    </row>
    <row r="196" s="2" customFormat="1" ht="21.75" customHeight="1">
      <c r="A196" s="39"/>
      <c r="B196" s="40"/>
      <c r="C196" s="220" t="s">
        <v>235</v>
      </c>
      <c r="D196" s="220" t="s">
        <v>138</v>
      </c>
      <c r="E196" s="221" t="s">
        <v>324</v>
      </c>
      <c r="F196" s="222" t="s">
        <v>325</v>
      </c>
      <c r="G196" s="223" t="s">
        <v>212</v>
      </c>
      <c r="H196" s="224">
        <v>95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41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142</v>
      </c>
      <c r="AT196" s="232" t="s">
        <v>138</v>
      </c>
      <c r="AU196" s="232" t="s">
        <v>86</v>
      </c>
      <c r="AY196" s="18" t="s">
        <v>135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84</v>
      </c>
      <c r="BK196" s="233">
        <f>ROUND(I196*H196,2)</f>
        <v>0</v>
      </c>
      <c r="BL196" s="18" t="s">
        <v>142</v>
      </c>
      <c r="BM196" s="232" t="s">
        <v>326</v>
      </c>
    </row>
    <row r="197" s="2" customFormat="1" ht="16.5" customHeight="1">
      <c r="A197" s="39"/>
      <c r="B197" s="40"/>
      <c r="C197" s="220" t="s">
        <v>327</v>
      </c>
      <c r="D197" s="220" t="s">
        <v>138</v>
      </c>
      <c r="E197" s="221" t="s">
        <v>328</v>
      </c>
      <c r="F197" s="222" t="s">
        <v>329</v>
      </c>
      <c r="G197" s="223" t="s">
        <v>157</v>
      </c>
      <c r="H197" s="224">
        <v>21.699999999999999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41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142</v>
      </c>
      <c r="AT197" s="232" t="s">
        <v>138</v>
      </c>
      <c r="AU197" s="232" t="s">
        <v>86</v>
      </c>
      <c r="AY197" s="18" t="s">
        <v>135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84</v>
      </c>
      <c r="BK197" s="233">
        <f>ROUND(I197*H197,2)</f>
        <v>0</v>
      </c>
      <c r="BL197" s="18" t="s">
        <v>142</v>
      </c>
      <c r="BM197" s="232" t="s">
        <v>330</v>
      </c>
    </row>
    <row r="198" s="2" customFormat="1" ht="24.15" customHeight="1">
      <c r="A198" s="39"/>
      <c r="B198" s="40"/>
      <c r="C198" s="220" t="s">
        <v>238</v>
      </c>
      <c r="D198" s="220" t="s">
        <v>138</v>
      </c>
      <c r="E198" s="221" t="s">
        <v>331</v>
      </c>
      <c r="F198" s="222" t="s">
        <v>332</v>
      </c>
      <c r="G198" s="223" t="s">
        <v>157</v>
      </c>
      <c r="H198" s="224">
        <v>19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41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142</v>
      </c>
      <c r="AT198" s="232" t="s">
        <v>138</v>
      </c>
      <c r="AU198" s="232" t="s">
        <v>86</v>
      </c>
      <c r="AY198" s="18" t="s">
        <v>135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84</v>
      </c>
      <c r="BK198" s="233">
        <f>ROUND(I198*H198,2)</f>
        <v>0</v>
      </c>
      <c r="BL198" s="18" t="s">
        <v>142</v>
      </c>
      <c r="BM198" s="232" t="s">
        <v>333</v>
      </c>
    </row>
    <row r="199" s="12" customFormat="1" ht="22.8" customHeight="1">
      <c r="A199" s="12"/>
      <c r="B199" s="204"/>
      <c r="C199" s="205"/>
      <c r="D199" s="206" t="s">
        <v>75</v>
      </c>
      <c r="E199" s="218" t="s">
        <v>334</v>
      </c>
      <c r="F199" s="218" t="s">
        <v>335</v>
      </c>
      <c r="G199" s="205"/>
      <c r="H199" s="205"/>
      <c r="I199" s="208"/>
      <c r="J199" s="219">
        <f>BK199</f>
        <v>0</v>
      </c>
      <c r="K199" s="205"/>
      <c r="L199" s="210"/>
      <c r="M199" s="211"/>
      <c r="N199" s="212"/>
      <c r="O199" s="212"/>
      <c r="P199" s="213">
        <f>SUM(P200:P202)</f>
        <v>0</v>
      </c>
      <c r="Q199" s="212"/>
      <c r="R199" s="213">
        <f>SUM(R200:R202)</f>
        <v>0</v>
      </c>
      <c r="S199" s="212"/>
      <c r="T199" s="214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5" t="s">
        <v>84</v>
      </c>
      <c r="AT199" s="216" t="s">
        <v>75</v>
      </c>
      <c r="AU199" s="216" t="s">
        <v>84</v>
      </c>
      <c r="AY199" s="215" t="s">
        <v>135</v>
      </c>
      <c r="BK199" s="217">
        <f>SUM(BK200:BK202)</f>
        <v>0</v>
      </c>
    </row>
    <row r="200" s="2" customFormat="1" ht="16.5" customHeight="1">
      <c r="A200" s="39"/>
      <c r="B200" s="40"/>
      <c r="C200" s="234" t="s">
        <v>336</v>
      </c>
      <c r="D200" s="234" t="s">
        <v>199</v>
      </c>
      <c r="E200" s="235" t="s">
        <v>337</v>
      </c>
      <c r="F200" s="236" t="s">
        <v>338</v>
      </c>
      <c r="G200" s="237" t="s">
        <v>339</v>
      </c>
      <c r="H200" s="238">
        <v>7.2000000000000002</v>
      </c>
      <c r="I200" s="239"/>
      <c r="J200" s="240">
        <f>ROUND(I200*H200,2)</f>
        <v>0</v>
      </c>
      <c r="K200" s="241"/>
      <c r="L200" s="242"/>
      <c r="M200" s="243" t="s">
        <v>1</v>
      </c>
      <c r="N200" s="244" t="s">
        <v>41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151</v>
      </c>
      <c r="AT200" s="232" t="s">
        <v>199</v>
      </c>
      <c r="AU200" s="232" t="s">
        <v>86</v>
      </c>
      <c r="AY200" s="18" t="s">
        <v>135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84</v>
      </c>
      <c r="BK200" s="233">
        <f>ROUND(I200*H200,2)</f>
        <v>0</v>
      </c>
      <c r="BL200" s="18" t="s">
        <v>142</v>
      </c>
      <c r="BM200" s="232" t="s">
        <v>340</v>
      </c>
    </row>
    <row r="201" s="2" customFormat="1" ht="16.5" customHeight="1">
      <c r="A201" s="39"/>
      <c r="B201" s="40"/>
      <c r="C201" s="234" t="s">
        <v>242</v>
      </c>
      <c r="D201" s="234" t="s">
        <v>199</v>
      </c>
      <c r="E201" s="235" t="s">
        <v>341</v>
      </c>
      <c r="F201" s="236" t="s">
        <v>342</v>
      </c>
      <c r="G201" s="237" t="s">
        <v>339</v>
      </c>
      <c r="H201" s="238">
        <v>0.29999999999999999</v>
      </c>
      <c r="I201" s="239"/>
      <c r="J201" s="240">
        <f>ROUND(I201*H201,2)</f>
        <v>0</v>
      </c>
      <c r="K201" s="241"/>
      <c r="L201" s="242"/>
      <c r="M201" s="243" t="s">
        <v>1</v>
      </c>
      <c r="N201" s="244" t="s">
        <v>41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151</v>
      </c>
      <c r="AT201" s="232" t="s">
        <v>199</v>
      </c>
      <c r="AU201" s="232" t="s">
        <v>86</v>
      </c>
      <c r="AY201" s="18" t="s">
        <v>135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84</v>
      </c>
      <c r="BK201" s="233">
        <f>ROUND(I201*H201,2)</f>
        <v>0</v>
      </c>
      <c r="BL201" s="18" t="s">
        <v>142</v>
      </c>
      <c r="BM201" s="232" t="s">
        <v>343</v>
      </c>
    </row>
    <row r="202" s="2" customFormat="1" ht="21.75" customHeight="1">
      <c r="A202" s="39"/>
      <c r="B202" s="40"/>
      <c r="C202" s="234" t="s">
        <v>344</v>
      </c>
      <c r="D202" s="234" t="s">
        <v>199</v>
      </c>
      <c r="E202" s="235" t="s">
        <v>345</v>
      </c>
      <c r="F202" s="236" t="s">
        <v>346</v>
      </c>
      <c r="G202" s="237" t="s">
        <v>339</v>
      </c>
      <c r="H202" s="238">
        <v>0.050000000000000003</v>
      </c>
      <c r="I202" s="239"/>
      <c r="J202" s="240">
        <f>ROUND(I202*H202,2)</f>
        <v>0</v>
      </c>
      <c r="K202" s="241"/>
      <c r="L202" s="242"/>
      <c r="M202" s="243" t="s">
        <v>1</v>
      </c>
      <c r="N202" s="244" t="s">
        <v>41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151</v>
      </c>
      <c r="AT202" s="232" t="s">
        <v>199</v>
      </c>
      <c r="AU202" s="232" t="s">
        <v>86</v>
      </c>
      <c r="AY202" s="18" t="s">
        <v>135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84</v>
      </c>
      <c r="BK202" s="233">
        <f>ROUND(I202*H202,2)</f>
        <v>0</v>
      </c>
      <c r="BL202" s="18" t="s">
        <v>142</v>
      </c>
      <c r="BM202" s="232" t="s">
        <v>347</v>
      </c>
    </row>
    <row r="203" s="12" customFormat="1" ht="22.8" customHeight="1">
      <c r="A203" s="12"/>
      <c r="B203" s="204"/>
      <c r="C203" s="205"/>
      <c r="D203" s="206" t="s">
        <v>75</v>
      </c>
      <c r="E203" s="218" t="s">
        <v>348</v>
      </c>
      <c r="F203" s="218" t="s">
        <v>349</v>
      </c>
      <c r="G203" s="205"/>
      <c r="H203" s="205"/>
      <c r="I203" s="208"/>
      <c r="J203" s="219">
        <f>BK203</f>
        <v>0</v>
      </c>
      <c r="K203" s="205"/>
      <c r="L203" s="210"/>
      <c r="M203" s="211"/>
      <c r="N203" s="212"/>
      <c r="O203" s="212"/>
      <c r="P203" s="213">
        <f>SUM(P204:P210)</f>
        <v>0</v>
      </c>
      <c r="Q203" s="212"/>
      <c r="R203" s="213">
        <f>SUM(R204:R210)</f>
        <v>0</v>
      </c>
      <c r="S203" s="212"/>
      <c r="T203" s="214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5" t="s">
        <v>84</v>
      </c>
      <c r="AT203" s="216" t="s">
        <v>75</v>
      </c>
      <c r="AU203" s="216" t="s">
        <v>84</v>
      </c>
      <c r="AY203" s="215" t="s">
        <v>135</v>
      </c>
      <c r="BK203" s="217">
        <f>SUM(BK204:BK210)</f>
        <v>0</v>
      </c>
    </row>
    <row r="204" s="2" customFormat="1" ht="16.5" customHeight="1">
      <c r="A204" s="39"/>
      <c r="B204" s="40"/>
      <c r="C204" s="220" t="s">
        <v>245</v>
      </c>
      <c r="D204" s="220" t="s">
        <v>138</v>
      </c>
      <c r="E204" s="221" t="s">
        <v>350</v>
      </c>
      <c r="F204" s="222" t="s">
        <v>351</v>
      </c>
      <c r="G204" s="223" t="s">
        <v>141</v>
      </c>
      <c r="H204" s="224">
        <v>4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41</v>
      </c>
      <c r="O204" s="92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142</v>
      </c>
      <c r="AT204" s="232" t="s">
        <v>138</v>
      </c>
      <c r="AU204" s="232" t="s">
        <v>86</v>
      </c>
      <c r="AY204" s="18" t="s">
        <v>135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84</v>
      </c>
      <c r="BK204" s="233">
        <f>ROUND(I204*H204,2)</f>
        <v>0</v>
      </c>
      <c r="BL204" s="18" t="s">
        <v>142</v>
      </c>
      <c r="BM204" s="232" t="s">
        <v>352</v>
      </c>
    </row>
    <row r="205" s="2" customFormat="1" ht="21.75" customHeight="1">
      <c r="A205" s="39"/>
      <c r="B205" s="40"/>
      <c r="C205" s="220" t="s">
        <v>353</v>
      </c>
      <c r="D205" s="220" t="s">
        <v>138</v>
      </c>
      <c r="E205" s="221" t="s">
        <v>354</v>
      </c>
      <c r="F205" s="222" t="s">
        <v>355</v>
      </c>
      <c r="G205" s="223" t="s">
        <v>141</v>
      </c>
      <c r="H205" s="224">
        <v>7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41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142</v>
      </c>
      <c r="AT205" s="232" t="s">
        <v>138</v>
      </c>
      <c r="AU205" s="232" t="s">
        <v>86</v>
      </c>
      <c r="AY205" s="18" t="s">
        <v>135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84</v>
      </c>
      <c r="BK205" s="233">
        <f>ROUND(I205*H205,2)</f>
        <v>0</v>
      </c>
      <c r="BL205" s="18" t="s">
        <v>142</v>
      </c>
      <c r="BM205" s="232" t="s">
        <v>356</v>
      </c>
    </row>
    <row r="206" s="2" customFormat="1" ht="16.5" customHeight="1">
      <c r="A206" s="39"/>
      <c r="B206" s="40"/>
      <c r="C206" s="220" t="s">
        <v>249</v>
      </c>
      <c r="D206" s="220" t="s">
        <v>138</v>
      </c>
      <c r="E206" s="221" t="s">
        <v>357</v>
      </c>
      <c r="F206" s="222" t="s">
        <v>358</v>
      </c>
      <c r="G206" s="223" t="s">
        <v>212</v>
      </c>
      <c r="H206" s="224">
        <v>20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41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142</v>
      </c>
      <c r="AT206" s="232" t="s">
        <v>138</v>
      </c>
      <c r="AU206" s="232" t="s">
        <v>86</v>
      </c>
      <c r="AY206" s="18" t="s">
        <v>135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84</v>
      </c>
      <c r="BK206" s="233">
        <f>ROUND(I206*H206,2)</f>
        <v>0</v>
      </c>
      <c r="BL206" s="18" t="s">
        <v>142</v>
      </c>
      <c r="BM206" s="232" t="s">
        <v>359</v>
      </c>
    </row>
    <row r="207" s="2" customFormat="1" ht="16.5" customHeight="1">
      <c r="A207" s="39"/>
      <c r="B207" s="40"/>
      <c r="C207" s="220" t="s">
        <v>360</v>
      </c>
      <c r="D207" s="220" t="s">
        <v>138</v>
      </c>
      <c r="E207" s="221" t="s">
        <v>361</v>
      </c>
      <c r="F207" s="222" t="s">
        <v>362</v>
      </c>
      <c r="G207" s="223" t="s">
        <v>212</v>
      </c>
      <c r="H207" s="224">
        <v>80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41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142</v>
      </c>
      <c r="AT207" s="232" t="s">
        <v>138</v>
      </c>
      <c r="AU207" s="232" t="s">
        <v>86</v>
      </c>
      <c r="AY207" s="18" t="s">
        <v>135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8" t="s">
        <v>84</v>
      </c>
      <c r="BK207" s="233">
        <f>ROUND(I207*H207,2)</f>
        <v>0</v>
      </c>
      <c r="BL207" s="18" t="s">
        <v>142</v>
      </c>
      <c r="BM207" s="232" t="s">
        <v>136</v>
      </c>
    </row>
    <row r="208" s="2" customFormat="1" ht="16.5" customHeight="1">
      <c r="A208" s="39"/>
      <c r="B208" s="40"/>
      <c r="C208" s="220" t="s">
        <v>363</v>
      </c>
      <c r="D208" s="220" t="s">
        <v>138</v>
      </c>
      <c r="E208" s="221" t="s">
        <v>364</v>
      </c>
      <c r="F208" s="222" t="s">
        <v>365</v>
      </c>
      <c r="G208" s="223" t="s">
        <v>212</v>
      </c>
      <c r="H208" s="224">
        <v>36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41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142</v>
      </c>
      <c r="AT208" s="232" t="s">
        <v>138</v>
      </c>
      <c r="AU208" s="232" t="s">
        <v>86</v>
      </c>
      <c r="AY208" s="18" t="s">
        <v>135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84</v>
      </c>
      <c r="BK208" s="233">
        <f>ROUND(I208*H208,2)</f>
        <v>0</v>
      </c>
      <c r="BL208" s="18" t="s">
        <v>142</v>
      </c>
      <c r="BM208" s="232" t="s">
        <v>366</v>
      </c>
    </row>
    <row r="209" s="2" customFormat="1" ht="16.5" customHeight="1">
      <c r="A209" s="39"/>
      <c r="B209" s="40"/>
      <c r="C209" s="220" t="s">
        <v>367</v>
      </c>
      <c r="D209" s="220" t="s">
        <v>138</v>
      </c>
      <c r="E209" s="221" t="s">
        <v>368</v>
      </c>
      <c r="F209" s="222" t="s">
        <v>369</v>
      </c>
      <c r="G209" s="223" t="s">
        <v>141</v>
      </c>
      <c r="H209" s="224">
        <v>24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41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142</v>
      </c>
      <c r="AT209" s="232" t="s">
        <v>138</v>
      </c>
      <c r="AU209" s="232" t="s">
        <v>86</v>
      </c>
      <c r="AY209" s="18" t="s">
        <v>135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84</v>
      </c>
      <c r="BK209" s="233">
        <f>ROUND(I209*H209,2)</f>
        <v>0</v>
      </c>
      <c r="BL209" s="18" t="s">
        <v>142</v>
      </c>
      <c r="BM209" s="232" t="s">
        <v>370</v>
      </c>
    </row>
    <row r="210" s="2" customFormat="1" ht="21.75" customHeight="1">
      <c r="A210" s="39"/>
      <c r="B210" s="40"/>
      <c r="C210" s="220" t="s">
        <v>263</v>
      </c>
      <c r="D210" s="220" t="s">
        <v>138</v>
      </c>
      <c r="E210" s="221" t="s">
        <v>371</v>
      </c>
      <c r="F210" s="222" t="s">
        <v>372</v>
      </c>
      <c r="G210" s="223" t="s">
        <v>141</v>
      </c>
      <c r="H210" s="224">
        <v>3</v>
      </c>
      <c r="I210" s="225"/>
      <c r="J210" s="226">
        <f>ROUND(I210*H210,2)</f>
        <v>0</v>
      </c>
      <c r="K210" s="227"/>
      <c r="L210" s="45"/>
      <c r="M210" s="228" t="s">
        <v>1</v>
      </c>
      <c r="N210" s="229" t="s">
        <v>41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142</v>
      </c>
      <c r="AT210" s="232" t="s">
        <v>138</v>
      </c>
      <c r="AU210" s="232" t="s">
        <v>86</v>
      </c>
      <c r="AY210" s="18" t="s">
        <v>135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8" t="s">
        <v>84</v>
      </c>
      <c r="BK210" s="233">
        <f>ROUND(I210*H210,2)</f>
        <v>0</v>
      </c>
      <c r="BL210" s="18" t="s">
        <v>142</v>
      </c>
      <c r="BM210" s="232" t="s">
        <v>373</v>
      </c>
    </row>
    <row r="211" s="12" customFormat="1" ht="22.8" customHeight="1">
      <c r="A211" s="12"/>
      <c r="B211" s="204"/>
      <c r="C211" s="205"/>
      <c r="D211" s="206" t="s">
        <v>75</v>
      </c>
      <c r="E211" s="218" t="s">
        <v>374</v>
      </c>
      <c r="F211" s="218" t="s">
        <v>375</v>
      </c>
      <c r="G211" s="205"/>
      <c r="H211" s="205"/>
      <c r="I211" s="208"/>
      <c r="J211" s="219">
        <f>BK211</f>
        <v>0</v>
      </c>
      <c r="K211" s="205"/>
      <c r="L211" s="210"/>
      <c r="M211" s="211"/>
      <c r="N211" s="212"/>
      <c r="O211" s="212"/>
      <c r="P211" s="213">
        <f>SUM(P212:P214)</f>
        <v>0</v>
      </c>
      <c r="Q211" s="212"/>
      <c r="R211" s="213">
        <f>SUM(R212:R214)</f>
        <v>0</v>
      </c>
      <c r="S211" s="212"/>
      <c r="T211" s="214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5" t="s">
        <v>84</v>
      </c>
      <c r="AT211" s="216" t="s">
        <v>75</v>
      </c>
      <c r="AU211" s="216" t="s">
        <v>84</v>
      </c>
      <c r="AY211" s="215" t="s">
        <v>135</v>
      </c>
      <c r="BK211" s="217">
        <f>SUM(BK212:BK214)</f>
        <v>0</v>
      </c>
    </row>
    <row r="212" s="2" customFormat="1" ht="16.5" customHeight="1">
      <c r="A212" s="39"/>
      <c r="B212" s="40"/>
      <c r="C212" s="220" t="s">
        <v>376</v>
      </c>
      <c r="D212" s="220" t="s">
        <v>138</v>
      </c>
      <c r="E212" s="221" t="s">
        <v>377</v>
      </c>
      <c r="F212" s="222" t="s">
        <v>378</v>
      </c>
      <c r="G212" s="223" t="s">
        <v>339</v>
      </c>
      <c r="H212" s="224">
        <v>2.7000000000000002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41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142</v>
      </c>
      <c r="AT212" s="232" t="s">
        <v>138</v>
      </c>
      <c r="AU212" s="232" t="s">
        <v>86</v>
      </c>
      <c r="AY212" s="18" t="s">
        <v>135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84</v>
      </c>
      <c r="BK212" s="233">
        <f>ROUND(I212*H212,2)</f>
        <v>0</v>
      </c>
      <c r="BL212" s="18" t="s">
        <v>142</v>
      </c>
      <c r="BM212" s="232" t="s">
        <v>379</v>
      </c>
    </row>
    <row r="213" s="2" customFormat="1" ht="24.15" customHeight="1">
      <c r="A213" s="39"/>
      <c r="B213" s="40"/>
      <c r="C213" s="220" t="s">
        <v>267</v>
      </c>
      <c r="D213" s="220" t="s">
        <v>138</v>
      </c>
      <c r="E213" s="221" t="s">
        <v>380</v>
      </c>
      <c r="F213" s="222" t="s">
        <v>381</v>
      </c>
      <c r="G213" s="223" t="s">
        <v>339</v>
      </c>
      <c r="H213" s="224">
        <v>4.2999999999999998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41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142</v>
      </c>
      <c r="AT213" s="232" t="s">
        <v>138</v>
      </c>
      <c r="AU213" s="232" t="s">
        <v>86</v>
      </c>
      <c r="AY213" s="18" t="s">
        <v>135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84</v>
      </c>
      <c r="BK213" s="233">
        <f>ROUND(I213*H213,2)</f>
        <v>0</v>
      </c>
      <c r="BL213" s="18" t="s">
        <v>142</v>
      </c>
      <c r="BM213" s="232" t="s">
        <v>382</v>
      </c>
    </row>
    <row r="214" s="2" customFormat="1" ht="24.15" customHeight="1">
      <c r="A214" s="39"/>
      <c r="B214" s="40"/>
      <c r="C214" s="220" t="s">
        <v>383</v>
      </c>
      <c r="D214" s="220" t="s">
        <v>138</v>
      </c>
      <c r="E214" s="221" t="s">
        <v>384</v>
      </c>
      <c r="F214" s="222" t="s">
        <v>385</v>
      </c>
      <c r="G214" s="223" t="s">
        <v>339</v>
      </c>
      <c r="H214" s="224">
        <v>0.90000000000000002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41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142</v>
      </c>
      <c r="AT214" s="232" t="s">
        <v>138</v>
      </c>
      <c r="AU214" s="232" t="s">
        <v>86</v>
      </c>
      <c r="AY214" s="18" t="s">
        <v>135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84</v>
      </c>
      <c r="BK214" s="233">
        <f>ROUND(I214*H214,2)</f>
        <v>0</v>
      </c>
      <c r="BL214" s="18" t="s">
        <v>142</v>
      </c>
      <c r="BM214" s="232" t="s">
        <v>386</v>
      </c>
    </row>
    <row r="215" s="12" customFormat="1" ht="22.8" customHeight="1">
      <c r="A215" s="12"/>
      <c r="B215" s="204"/>
      <c r="C215" s="205"/>
      <c r="D215" s="206" t="s">
        <v>75</v>
      </c>
      <c r="E215" s="218" t="s">
        <v>387</v>
      </c>
      <c r="F215" s="218" t="s">
        <v>388</v>
      </c>
      <c r="G215" s="205"/>
      <c r="H215" s="205"/>
      <c r="I215" s="208"/>
      <c r="J215" s="219">
        <f>BK215</f>
        <v>0</v>
      </c>
      <c r="K215" s="205"/>
      <c r="L215" s="210"/>
      <c r="M215" s="211"/>
      <c r="N215" s="212"/>
      <c r="O215" s="212"/>
      <c r="P215" s="213">
        <f>SUM(P216:P230)</f>
        <v>0</v>
      </c>
      <c r="Q215" s="212"/>
      <c r="R215" s="213">
        <f>SUM(R216:R230)</f>
        <v>0</v>
      </c>
      <c r="S215" s="212"/>
      <c r="T215" s="214">
        <f>SUM(T216:T230)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5" t="s">
        <v>84</v>
      </c>
      <c r="AT215" s="216" t="s">
        <v>75</v>
      </c>
      <c r="AU215" s="216" t="s">
        <v>84</v>
      </c>
      <c r="AY215" s="215" t="s">
        <v>135</v>
      </c>
      <c r="BK215" s="217">
        <f>SUM(BK216:BK230)</f>
        <v>0</v>
      </c>
    </row>
    <row r="216" s="2" customFormat="1" ht="16.5" customHeight="1">
      <c r="A216" s="39"/>
      <c r="B216" s="40"/>
      <c r="C216" s="220" t="s">
        <v>273</v>
      </c>
      <c r="D216" s="220" t="s">
        <v>138</v>
      </c>
      <c r="E216" s="221" t="s">
        <v>389</v>
      </c>
      <c r="F216" s="222" t="s">
        <v>390</v>
      </c>
      <c r="G216" s="223" t="s">
        <v>391</v>
      </c>
      <c r="H216" s="224">
        <v>1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41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142</v>
      </c>
      <c r="AT216" s="232" t="s">
        <v>138</v>
      </c>
      <c r="AU216" s="232" t="s">
        <v>86</v>
      </c>
      <c r="AY216" s="18" t="s">
        <v>135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84</v>
      </c>
      <c r="BK216" s="233">
        <f>ROUND(I216*H216,2)</f>
        <v>0</v>
      </c>
      <c r="BL216" s="18" t="s">
        <v>142</v>
      </c>
      <c r="BM216" s="232" t="s">
        <v>392</v>
      </c>
    </row>
    <row r="217" s="2" customFormat="1" ht="16.5" customHeight="1">
      <c r="A217" s="39"/>
      <c r="B217" s="40"/>
      <c r="C217" s="220" t="s">
        <v>393</v>
      </c>
      <c r="D217" s="220" t="s">
        <v>138</v>
      </c>
      <c r="E217" s="221" t="s">
        <v>394</v>
      </c>
      <c r="F217" s="222" t="s">
        <v>395</v>
      </c>
      <c r="G217" s="223" t="s">
        <v>391</v>
      </c>
      <c r="H217" s="224">
        <v>1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41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142</v>
      </c>
      <c r="AT217" s="232" t="s">
        <v>138</v>
      </c>
      <c r="AU217" s="232" t="s">
        <v>86</v>
      </c>
      <c r="AY217" s="18" t="s">
        <v>135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84</v>
      </c>
      <c r="BK217" s="233">
        <f>ROUND(I217*H217,2)</f>
        <v>0</v>
      </c>
      <c r="BL217" s="18" t="s">
        <v>142</v>
      </c>
      <c r="BM217" s="232" t="s">
        <v>396</v>
      </c>
    </row>
    <row r="218" s="2" customFormat="1" ht="16.5" customHeight="1">
      <c r="A218" s="39"/>
      <c r="B218" s="40"/>
      <c r="C218" s="220" t="s">
        <v>277</v>
      </c>
      <c r="D218" s="220" t="s">
        <v>138</v>
      </c>
      <c r="E218" s="221" t="s">
        <v>397</v>
      </c>
      <c r="F218" s="222" t="s">
        <v>398</v>
      </c>
      <c r="G218" s="223" t="s">
        <v>391</v>
      </c>
      <c r="H218" s="224">
        <v>1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41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142</v>
      </c>
      <c r="AT218" s="232" t="s">
        <v>138</v>
      </c>
      <c r="AU218" s="232" t="s">
        <v>86</v>
      </c>
      <c r="AY218" s="18" t="s">
        <v>135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84</v>
      </c>
      <c r="BK218" s="233">
        <f>ROUND(I218*H218,2)</f>
        <v>0</v>
      </c>
      <c r="BL218" s="18" t="s">
        <v>142</v>
      </c>
      <c r="BM218" s="232" t="s">
        <v>399</v>
      </c>
    </row>
    <row r="219" s="2" customFormat="1" ht="16.5" customHeight="1">
      <c r="A219" s="39"/>
      <c r="B219" s="40"/>
      <c r="C219" s="220" t="s">
        <v>400</v>
      </c>
      <c r="D219" s="220" t="s">
        <v>138</v>
      </c>
      <c r="E219" s="221" t="s">
        <v>401</v>
      </c>
      <c r="F219" s="222" t="s">
        <v>402</v>
      </c>
      <c r="G219" s="223" t="s">
        <v>391</v>
      </c>
      <c r="H219" s="224">
        <v>1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41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142</v>
      </c>
      <c r="AT219" s="232" t="s">
        <v>138</v>
      </c>
      <c r="AU219" s="232" t="s">
        <v>86</v>
      </c>
      <c r="AY219" s="18" t="s">
        <v>135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84</v>
      </c>
      <c r="BK219" s="233">
        <f>ROUND(I219*H219,2)</f>
        <v>0</v>
      </c>
      <c r="BL219" s="18" t="s">
        <v>142</v>
      </c>
      <c r="BM219" s="232" t="s">
        <v>403</v>
      </c>
    </row>
    <row r="220" s="2" customFormat="1" ht="16.5" customHeight="1">
      <c r="A220" s="39"/>
      <c r="B220" s="40"/>
      <c r="C220" s="220" t="s">
        <v>282</v>
      </c>
      <c r="D220" s="220" t="s">
        <v>138</v>
      </c>
      <c r="E220" s="221" t="s">
        <v>404</v>
      </c>
      <c r="F220" s="222" t="s">
        <v>405</v>
      </c>
      <c r="G220" s="223" t="s">
        <v>391</v>
      </c>
      <c r="H220" s="224">
        <v>1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41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142</v>
      </c>
      <c r="AT220" s="232" t="s">
        <v>138</v>
      </c>
      <c r="AU220" s="232" t="s">
        <v>86</v>
      </c>
      <c r="AY220" s="18" t="s">
        <v>135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84</v>
      </c>
      <c r="BK220" s="233">
        <f>ROUND(I220*H220,2)</f>
        <v>0</v>
      </c>
      <c r="BL220" s="18" t="s">
        <v>142</v>
      </c>
      <c r="BM220" s="232" t="s">
        <v>406</v>
      </c>
    </row>
    <row r="221" s="2" customFormat="1" ht="16.5" customHeight="1">
      <c r="A221" s="39"/>
      <c r="B221" s="40"/>
      <c r="C221" s="220" t="s">
        <v>407</v>
      </c>
      <c r="D221" s="220" t="s">
        <v>138</v>
      </c>
      <c r="E221" s="221" t="s">
        <v>408</v>
      </c>
      <c r="F221" s="222" t="s">
        <v>409</v>
      </c>
      <c r="G221" s="223" t="s">
        <v>391</v>
      </c>
      <c r="H221" s="224">
        <v>1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41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142</v>
      </c>
      <c r="AT221" s="232" t="s">
        <v>138</v>
      </c>
      <c r="AU221" s="232" t="s">
        <v>86</v>
      </c>
      <c r="AY221" s="18" t="s">
        <v>135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84</v>
      </c>
      <c r="BK221" s="233">
        <f>ROUND(I221*H221,2)</f>
        <v>0</v>
      </c>
      <c r="BL221" s="18" t="s">
        <v>142</v>
      </c>
      <c r="BM221" s="232" t="s">
        <v>410</v>
      </c>
    </row>
    <row r="222" s="2" customFormat="1" ht="16.5" customHeight="1">
      <c r="A222" s="39"/>
      <c r="B222" s="40"/>
      <c r="C222" s="220" t="s">
        <v>286</v>
      </c>
      <c r="D222" s="220" t="s">
        <v>138</v>
      </c>
      <c r="E222" s="221" t="s">
        <v>411</v>
      </c>
      <c r="F222" s="222" t="s">
        <v>412</v>
      </c>
      <c r="G222" s="223" t="s">
        <v>391</v>
      </c>
      <c r="H222" s="224">
        <v>1</v>
      </c>
      <c r="I222" s="225"/>
      <c r="J222" s="226">
        <f>ROUND(I222*H222,2)</f>
        <v>0</v>
      </c>
      <c r="K222" s="227"/>
      <c r="L222" s="45"/>
      <c r="M222" s="228" t="s">
        <v>1</v>
      </c>
      <c r="N222" s="229" t="s">
        <v>41</v>
      </c>
      <c r="O222" s="92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142</v>
      </c>
      <c r="AT222" s="232" t="s">
        <v>138</v>
      </c>
      <c r="AU222" s="232" t="s">
        <v>86</v>
      </c>
      <c r="AY222" s="18" t="s">
        <v>135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8" t="s">
        <v>84</v>
      </c>
      <c r="BK222" s="233">
        <f>ROUND(I222*H222,2)</f>
        <v>0</v>
      </c>
      <c r="BL222" s="18" t="s">
        <v>142</v>
      </c>
      <c r="BM222" s="232" t="s">
        <v>413</v>
      </c>
    </row>
    <row r="223" s="2" customFormat="1" ht="16.5" customHeight="1">
      <c r="A223" s="39"/>
      <c r="B223" s="40"/>
      <c r="C223" s="220" t="s">
        <v>414</v>
      </c>
      <c r="D223" s="220" t="s">
        <v>138</v>
      </c>
      <c r="E223" s="221" t="s">
        <v>415</v>
      </c>
      <c r="F223" s="222" t="s">
        <v>416</v>
      </c>
      <c r="G223" s="223" t="s">
        <v>391</v>
      </c>
      <c r="H223" s="224">
        <v>1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41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142</v>
      </c>
      <c r="AT223" s="232" t="s">
        <v>138</v>
      </c>
      <c r="AU223" s="232" t="s">
        <v>86</v>
      </c>
      <c r="AY223" s="18" t="s">
        <v>135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8" t="s">
        <v>84</v>
      </c>
      <c r="BK223" s="233">
        <f>ROUND(I223*H223,2)</f>
        <v>0</v>
      </c>
      <c r="BL223" s="18" t="s">
        <v>142</v>
      </c>
      <c r="BM223" s="232" t="s">
        <v>417</v>
      </c>
    </row>
    <row r="224" s="2" customFormat="1" ht="16.5" customHeight="1">
      <c r="A224" s="39"/>
      <c r="B224" s="40"/>
      <c r="C224" s="220" t="s">
        <v>289</v>
      </c>
      <c r="D224" s="220" t="s">
        <v>138</v>
      </c>
      <c r="E224" s="221" t="s">
        <v>418</v>
      </c>
      <c r="F224" s="222" t="s">
        <v>419</v>
      </c>
      <c r="G224" s="223" t="s">
        <v>391</v>
      </c>
      <c r="H224" s="224">
        <v>1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41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142</v>
      </c>
      <c r="AT224" s="232" t="s">
        <v>138</v>
      </c>
      <c r="AU224" s="232" t="s">
        <v>86</v>
      </c>
      <c r="AY224" s="18" t="s">
        <v>135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84</v>
      </c>
      <c r="BK224" s="233">
        <f>ROUND(I224*H224,2)</f>
        <v>0</v>
      </c>
      <c r="BL224" s="18" t="s">
        <v>142</v>
      </c>
      <c r="BM224" s="232" t="s">
        <v>420</v>
      </c>
    </row>
    <row r="225" s="2" customFormat="1" ht="16.5" customHeight="1">
      <c r="A225" s="39"/>
      <c r="B225" s="40"/>
      <c r="C225" s="220" t="s">
        <v>421</v>
      </c>
      <c r="D225" s="220" t="s">
        <v>138</v>
      </c>
      <c r="E225" s="221" t="s">
        <v>422</v>
      </c>
      <c r="F225" s="222" t="s">
        <v>423</v>
      </c>
      <c r="G225" s="223" t="s">
        <v>391</v>
      </c>
      <c r="H225" s="224">
        <v>1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41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142</v>
      </c>
      <c r="AT225" s="232" t="s">
        <v>138</v>
      </c>
      <c r="AU225" s="232" t="s">
        <v>86</v>
      </c>
      <c r="AY225" s="18" t="s">
        <v>135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84</v>
      </c>
      <c r="BK225" s="233">
        <f>ROUND(I225*H225,2)</f>
        <v>0</v>
      </c>
      <c r="BL225" s="18" t="s">
        <v>142</v>
      </c>
      <c r="BM225" s="232" t="s">
        <v>424</v>
      </c>
    </row>
    <row r="226" s="2" customFormat="1" ht="16.5" customHeight="1">
      <c r="A226" s="39"/>
      <c r="B226" s="40"/>
      <c r="C226" s="220" t="s">
        <v>295</v>
      </c>
      <c r="D226" s="220" t="s">
        <v>138</v>
      </c>
      <c r="E226" s="221" t="s">
        <v>425</v>
      </c>
      <c r="F226" s="222" t="s">
        <v>426</v>
      </c>
      <c r="G226" s="223" t="s">
        <v>391</v>
      </c>
      <c r="H226" s="224">
        <v>1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41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142</v>
      </c>
      <c r="AT226" s="232" t="s">
        <v>138</v>
      </c>
      <c r="AU226" s="232" t="s">
        <v>86</v>
      </c>
      <c r="AY226" s="18" t="s">
        <v>135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84</v>
      </c>
      <c r="BK226" s="233">
        <f>ROUND(I226*H226,2)</f>
        <v>0</v>
      </c>
      <c r="BL226" s="18" t="s">
        <v>142</v>
      </c>
      <c r="BM226" s="232" t="s">
        <v>427</v>
      </c>
    </row>
    <row r="227" s="2" customFormat="1" ht="16.5" customHeight="1">
      <c r="A227" s="39"/>
      <c r="B227" s="40"/>
      <c r="C227" s="220" t="s">
        <v>428</v>
      </c>
      <c r="D227" s="220" t="s">
        <v>138</v>
      </c>
      <c r="E227" s="221" t="s">
        <v>429</v>
      </c>
      <c r="F227" s="222" t="s">
        <v>430</v>
      </c>
      <c r="G227" s="223" t="s">
        <v>391</v>
      </c>
      <c r="H227" s="224">
        <v>1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41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142</v>
      </c>
      <c r="AT227" s="232" t="s">
        <v>138</v>
      </c>
      <c r="AU227" s="232" t="s">
        <v>86</v>
      </c>
      <c r="AY227" s="18" t="s">
        <v>135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84</v>
      </c>
      <c r="BK227" s="233">
        <f>ROUND(I227*H227,2)</f>
        <v>0</v>
      </c>
      <c r="BL227" s="18" t="s">
        <v>142</v>
      </c>
      <c r="BM227" s="232" t="s">
        <v>431</v>
      </c>
    </row>
    <row r="228" s="2" customFormat="1" ht="16.5" customHeight="1">
      <c r="A228" s="39"/>
      <c r="B228" s="40"/>
      <c r="C228" s="220" t="s">
        <v>298</v>
      </c>
      <c r="D228" s="220" t="s">
        <v>138</v>
      </c>
      <c r="E228" s="221" t="s">
        <v>432</v>
      </c>
      <c r="F228" s="222" t="s">
        <v>433</v>
      </c>
      <c r="G228" s="223" t="s">
        <v>391</v>
      </c>
      <c r="H228" s="224">
        <v>1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41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142</v>
      </c>
      <c r="AT228" s="232" t="s">
        <v>138</v>
      </c>
      <c r="AU228" s="232" t="s">
        <v>86</v>
      </c>
      <c r="AY228" s="18" t="s">
        <v>135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84</v>
      </c>
      <c r="BK228" s="233">
        <f>ROUND(I228*H228,2)</f>
        <v>0</v>
      </c>
      <c r="BL228" s="18" t="s">
        <v>142</v>
      </c>
      <c r="BM228" s="232" t="s">
        <v>434</v>
      </c>
    </row>
    <row r="229" s="2" customFormat="1" ht="16.5" customHeight="1">
      <c r="A229" s="39"/>
      <c r="B229" s="40"/>
      <c r="C229" s="220" t="s">
        <v>435</v>
      </c>
      <c r="D229" s="220" t="s">
        <v>138</v>
      </c>
      <c r="E229" s="221" t="s">
        <v>436</v>
      </c>
      <c r="F229" s="222" t="s">
        <v>437</v>
      </c>
      <c r="G229" s="223" t="s">
        <v>391</v>
      </c>
      <c r="H229" s="224">
        <v>1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41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142</v>
      </c>
      <c r="AT229" s="232" t="s">
        <v>138</v>
      </c>
      <c r="AU229" s="232" t="s">
        <v>86</v>
      </c>
      <c r="AY229" s="18" t="s">
        <v>135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84</v>
      </c>
      <c r="BK229" s="233">
        <f>ROUND(I229*H229,2)</f>
        <v>0</v>
      </c>
      <c r="BL229" s="18" t="s">
        <v>142</v>
      </c>
      <c r="BM229" s="232" t="s">
        <v>438</v>
      </c>
    </row>
    <row r="230" s="2" customFormat="1" ht="16.5" customHeight="1">
      <c r="A230" s="39"/>
      <c r="B230" s="40"/>
      <c r="C230" s="220" t="s">
        <v>302</v>
      </c>
      <c r="D230" s="220" t="s">
        <v>138</v>
      </c>
      <c r="E230" s="221" t="s">
        <v>439</v>
      </c>
      <c r="F230" s="222" t="s">
        <v>440</v>
      </c>
      <c r="G230" s="223" t="s">
        <v>391</v>
      </c>
      <c r="H230" s="224">
        <v>1</v>
      </c>
      <c r="I230" s="225"/>
      <c r="J230" s="226">
        <f>ROUND(I230*H230,2)</f>
        <v>0</v>
      </c>
      <c r="K230" s="227"/>
      <c r="L230" s="45"/>
      <c r="M230" s="245" t="s">
        <v>1</v>
      </c>
      <c r="N230" s="246" t="s">
        <v>41</v>
      </c>
      <c r="O230" s="247"/>
      <c r="P230" s="248">
        <f>O230*H230</f>
        <v>0</v>
      </c>
      <c r="Q230" s="248">
        <v>0</v>
      </c>
      <c r="R230" s="248">
        <f>Q230*H230</f>
        <v>0</v>
      </c>
      <c r="S230" s="248">
        <v>0</v>
      </c>
      <c r="T230" s="24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142</v>
      </c>
      <c r="AT230" s="232" t="s">
        <v>138</v>
      </c>
      <c r="AU230" s="232" t="s">
        <v>86</v>
      </c>
      <c r="AY230" s="18" t="s">
        <v>135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84</v>
      </c>
      <c r="BK230" s="233">
        <f>ROUND(I230*H230,2)</f>
        <v>0</v>
      </c>
      <c r="BL230" s="18" t="s">
        <v>142</v>
      </c>
      <c r="BM230" s="232" t="s">
        <v>441</v>
      </c>
    </row>
    <row r="231" s="2" customFormat="1" ht="6.96" customHeight="1">
      <c r="A231" s="39"/>
      <c r="B231" s="67"/>
      <c r="C231" s="68"/>
      <c r="D231" s="68"/>
      <c r="E231" s="68"/>
      <c r="F231" s="68"/>
      <c r="G231" s="68"/>
      <c r="H231" s="68"/>
      <c r="I231" s="68"/>
      <c r="J231" s="68"/>
      <c r="K231" s="68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FLKsds7UhQkETepWNeNPupNlw1h0I6BW6AIivsWmmCwWeZAjHcIXoAqa+7wTA470CTeqvdcpy3svJ+1VljT/8w==" hashValue="xtRqdKyZeFsY6MG6R0WpKhfdQSXUEAN+B2WjV12cs5/sg1OMTg6Bd/5dj42mNFxQ4c9LxL5Ni+XO1gXsVoKAfg==" algorithmName="SHA-512" password="C70C"/>
  <autoFilter ref="C134:K230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chodníku Fišerova – II.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442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32</v>
      </c>
      <c r="G12" s="39"/>
      <c r="H12" s="39"/>
      <c r="I12" s="141" t="s">
        <v>22</v>
      </c>
      <c r="J12" s="145" t="str">
        <f>'Rekapitulace stavby'!AN8</f>
        <v>27. 8. 2025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>00266230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Město Bílina</v>
      </c>
      <c r="F15" s="39"/>
      <c r="G15" s="39"/>
      <c r="H15" s="39"/>
      <c r="I15" s="141" t="s">
        <v>28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28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ROUND((SUM(BE132:BE501)),  2)</f>
        <v>0</v>
      </c>
      <c r="G33" s="39"/>
      <c r="H33" s="39"/>
      <c r="I33" s="156">
        <v>0.20999999999999999</v>
      </c>
      <c r="J33" s="155">
        <f>ROUND(((SUM(BE132:BE501))*I33),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ROUND((SUM(BF132:BF501)),  2)</f>
        <v>0</v>
      </c>
      <c r="G34" s="39"/>
      <c r="H34" s="39"/>
      <c r="I34" s="156">
        <v>0.12</v>
      </c>
      <c r="J34" s="155">
        <f>ROUND(((SUM(BF132:BF501))*I34),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ROUND((SUM(BG132:BG501)),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ROUND((SUM(BH132:BH501)),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ROUND((SUM(BI132:BI501)),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chodníku Fišerova – II.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101 - Chodníky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443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444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445</v>
      </c>
      <c r="E99" s="189"/>
      <c r="F99" s="189"/>
      <c r="G99" s="189"/>
      <c r="H99" s="189"/>
      <c r="I99" s="189"/>
      <c r="J99" s="190">
        <f>J194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446</v>
      </c>
      <c r="E100" s="189"/>
      <c r="F100" s="189"/>
      <c r="G100" s="189"/>
      <c r="H100" s="189"/>
      <c r="I100" s="189"/>
      <c r="J100" s="190">
        <f>J198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447</v>
      </c>
      <c r="E101" s="189"/>
      <c r="F101" s="189"/>
      <c r="G101" s="189"/>
      <c r="H101" s="189"/>
      <c r="I101" s="189"/>
      <c r="J101" s="190">
        <f>J242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448</v>
      </c>
      <c r="E102" s="189"/>
      <c r="F102" s="189"/>
      <c r="G102" s="189"/>
      <c r="H102" s="189"/>
      <c r="I102" s="189"/>
      <c r="J102" s="190">
        <f>J278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449</v>
      </c>
      <c r="E103" s="189"/>
      <c r="F103" s="189"/>
      <c r="G103" s="189"/>
      <c r="H103" s="189"/>
      <c r="I103" s="189"/>
      <c r="J103" s="190">
        <f>J298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450</v>
      </c>
      <c r="E104" s="189"/>
      <c r="F104" s="189"/>
      <c r="G104" s="189"/>
      <c r="H104" s="189"/>
      <c r="I104" s="189"/>
      <c r="J104" s="190">
        <f>J395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451</v>
      </c>
      <c r="E105" s="189"/>
      <c r="F105" s="189"/>
      <c r="G105" s="189"/>
      <c r="H105" s="189"/>
      <c r="I105" s="189"/>
      <c r="J105" s="190">
        <f>J414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452</v>
      </c>
      <c r="E106" s="189"/>
      <c r="F106" s="189"/>
      <c r="G106" s="189"/>
      <c r="H106" s="189"/>
      <c r="I106" s="189"/>
      <c r="J106" s="190">
        <f>J434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453</v>
      </c>
      <c r="E107" s="183"/>
      <c r="F107" s="183"/>
      <c r="G107" s="183"/>
      <c r="H107" s="183"/>
      <c r="I107" s="183"/>
      <c r="J107" s="184">
        <f>J436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454</v>
      </c>
      <c r="E108" s="189"/>
      <c r="F108" s="189"/>
      <c r="G108" s="189"/>
      <c r="H108" s="189"/>
      <c r="I108" s="189"/>
      <c r="J108" s="190">
        <f>J437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455</v>
      </c>
      <c r="E109" s="189"/>
      <c r="F109" s="189"/>
      <c r="G109" s="189"/>
      <c r="H109" s="189"/>
      <c r="I109" s="189"/>
      <c r="J109" s="190">
        <f>J442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456</v>
      </c>
      <c r="E110" s="189"/>
      <c r="F110" s="189"/>
      <c r="G110" s="189"/>
      <c r="H110" s="189"/>
      <c r="I110" s="189"/>
      <c r="J110" s="190">
        <f>J449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0"/>
      <c r="C111" s="181"/>
      <c r="D111" s="182" t="s">
        <v>457</v>
      </c>
      <c r="E111" s="183"/>
      <c r="F111" s="183"/>
      <c r="G111" s="183"/>
      <c r="H111" s="183"/>
      <c r="I111" s="183"/>
      <c r="J111" s="184">
        <f>J468</f>
        <v>0</v>
      </c>
      <c r="K111" s="181"/>
      <c r="L111" s="18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6"/>
      <c r="C112" s="187"/>
      <c r="D112" s="188" t="s">
        <v>458</v>
      </c>
      <c r="E112" s="189"/>
      <c r="F112" s="189"/>
      <c r="G112" s="189"/>
      <c r="H112" s="189"/>
      <c r="I112" s="189"/>
      <c r="J112" s="190">
        <f>J469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120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5" t="str">
        <f>E7</f>
        <v>Oprava chodníku Fišerova – II. etapa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94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SO 101 - Chodníky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 xml:space="preserve"> </v>
      </c>
      <c r="G126" s="41"/>
      <c r="H126" s="41"/>
      <c r="I126" s="33" t="s">
        <v>22</v>
      </c>
      <c r="J126" s="80" t="str">
        <f>IF(J12="","",J12)</f>
        <v>27. 8. 2025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Město Bílina</v>
      </c>
      <c r="G128" s="41"/>
      <c r="H128" s="41"/>
      <c r="I128" s="33" t="s">
        <v>31</v>
      </c>
      <c r="J128" s="37" t="str">
        <f>E21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29</v>
      </c>
      <c r="D129" s="41"/>
      <c r="E129" s="41"/>
      <c r="F129" s="28" t="str">
        <f>IF(E18="","",E18)</f>
        <v>Vyplň údaj</v>
      </c>
      <c r="G129" s="41"/>
      <c r="H129" s="41"/>
      <c r="I129" s="33" t="s">
        <v>33</v>
      </c>
      <c r="J129" s="37" t="str">
        <f>E24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121</v>
      </c>
      <c r="D131" s="195" t="s">
        <v>61</v>
      </c>
      <c r="E131" s="195" t="s">
        <v>57</v>
      </c>
      <c r="F131" s="195" t="s">
        <v>58</v>
      </c>
      <c r="G131" s="195" t="s">
        <v>122</v>
      </c>
      <c r="H131" s="195" t="s">
        <v>123</v>
      </c>
      <c r="I131" s="195" t="s">
        <v>124</v>
      </c>
      <c r="J131" s="196" t="s">
        <v>98</v>
      </c>
      <c r="K131" s="197" t="s">
        <v>125</v>
      </c>
      <c r="L131" s="198"/>
      <c r="M131" s="101" t="s">
        <v>1</v>
      </c>
      <c r="N131" s="102" t="s">
        <v>40</v>
      </c>
      <c r="O131" s="102" t="s">
        <v>126</v>
      </c>
      <c r="P131" s="102" t="s">
        <v>127</v>
      </c>
      <c r="Q131" s="102" t="s">
        <v>128</v>
      </c>
      <c r="R131" s="102" t="s">
        <v>129</v>
      </c>
      <c r="S131" s="102" t="s">
        <v>130</v>
      </c>
      <c r="T131" s="103" t="s">
        <v>131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132</v>
      </c>
      <c r="D132" s="41"/>
      <c r="E132" s="41"/>
      <c r="F132" s="41"/>
      <c r="G132" s="41"/>
      <c r="H132" s="41"/>
      <c r="I132" s="41"/>
      <c r="J132" s="199">
        <f>BK132</f>
        <v>0</v>
      </c>
      <c r="K132" s="41"/>
      <c r="L132" s="45"/>
      <c r="M132" s="104"/>
      <c r="N132" s="200"/>
      <c r="O132" s="105"/>
      <c r="P132" s="201">
        <f>P133+P436+P468</f>
        <v>0</v>
      </c>
      <c r="Q132" s="105"/>
      <c r="R132" s="201">
        <f>R133+R436+R468</f>
        <v>0</v>
      </c>
      <c r="S132" s="105"/>
      <c r="T132" s="202">
        <f>T133+T436+T468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100</v>
      </c>
      <c r="BK132" s="203">
        <f>BK133+BK436+BK468</f>
        <v>0</v>
      </c>
    </row>
    <row r="133" s="12" customFormat="1" ht="25.92" customHeight="1">
      <c r="A133" s="12"/>
      <c r="B133" s="204"/>
      <c r="C133" s="205"/>
      <c r="D133" s="206" t="s">
        <v>75</v>
      </c>
      <c r="E133" s="207" t="s">
        <v>459</v>
      </c>
      <c r="F133" s="207" t="s">
        <v>460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P134+P194+P198+P242+P278+P298+P395+P414+P434</f>
        <v>0</v>
      </c>
      <c r="Q133" s="212"/>
      <c r="R133" s="213">
        <f>R134+R194+R198+R242+R278+R298+R395+R414+R434</f>
        <v>0</v>
      </c>
      <c r="S133" s="212"/>
      <c r="T133" s="214">
        <f>T134+T194+T198+T242+T278+T298+T395+T414+T434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76</v>
      </c>
      <c r="AY133" s="215" t="s">
        <v>135</v>
      </c>
      <c r="BK133" s="217">
        <f>BK134+BK194+BK198+BK242+BK278+BK298+BK395+BK414+BK434</f>
        <v>0</v>
      </c>
    </row>
    <row r="134" s="12" customFormat="1" ht="22.8" customHeight="1">
      <c r="A134" s="12"/>
      <c r="B134" s="204"/>
      <c r="C134" s="205"/>
      <c r="D134" s="206" t="s">
        <v>75</v>
      </c>
      <c r="E134" s="218" t="s">
        <v>84</v>
      </c>
      <c r="F134" s="218" t="s">
        <v>461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SUM(P135:P193)</f>
        <v>0</v>
      </c>
      <c r="Q134" s="212"/>
      <c r="R134" s="213">
        <f>SUM(R135:R193)</f>
        <v>0</v>
      </c>
      <c r="S134" s="212"/>
      <c r="T134" s="214">
        <f>SUM(T135:T193)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84</v>
      </c>
      <c r="AT134" s="216" t="s">
        <v>75</v>
      </c>
      <c r="AU134" s="216" t="s">
        <v>84</v>
      </c>
      <c r="AY134" s="215" t="s">
        <v>135</v>
      </c>
      <c r="BK134" s="217">
        <f>SUM(BK135:BK193)</f>
        <v>0</v>
      </c>
    </row>
    <row r="135" s="2" customFormat="1" ht="33" customHeight="1">
      <c r="A135" s="39"/>
      <c r="B135" s="40"/>
      <c r="C135" s="220" t="s">
        <v>84</v>
      </c>
      <c r="D135" s="220" t="s">
        <v>138</v>
      </c>
      <c r="E135" s="221" t="s">
        <v>462</v>
      </c>
      <c r="F135" s="222" t="s">
        <v>463</v>
      </c>
      <c r="G135" s="223" t="s">
        <v>157</v>
      </c>
      <c r="H135" s="224">
        <v>5.9100000000000001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41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142</v>
      </c>
      <c r="AT135" s="232" t="s">
        <v>138</v>
      </c>
      <c r="AU135" s="232" t="s">
        <v>86</v>
      </c>
      <c r="AY135" s="18" t="s">
        <v>135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84</v>
      </c>
      <c r="BK135" s="233">
        <f>ROUND(I135*H135,2)</f>
        <v>0</v>
      </c>
      <c r="BL135" s="18" t="s">
        <v>142</v>
      </c>
      <c r="BM135" s="232" t="s">
        <v>86</v>
      </c>
    </row>
    <row r="136" s="13" customFormat="1">
      <c r="A136" s="13"/>
      <c r="B136" s="250"/>
      <c r="C136" s="251"/>
      <c r="D136" s="252" t="s">
        <v>464</v>
      </c>
      <c r="E136" s="253" t="s">
        <v>1</v>
      </c>
      <c r="F136" s="254" t="s">
        <v>465</v>
      </c>
      <c r="G136" s="251"/>
      <c r="H136" s="255">
        <v>5.9099999999999993</v>
      </c>
      <c r="I136" s="256"/>
      <c r="J136" s="251"/>
      <c r="K136" s="251"/>
      <c r="L136" s="257"/>
      <c r="M136" s="258"/>
      <c r="N136" s="259"/>
      <c r="O136" s="259"/>
      <c r="P136" s="259"/>
      <c r="Q136" s="259"/>
      <c r="R136" s="259"/>
      <c r="S136" s="259"/>
      <c r="T136" s="26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1" t="s">
        <v>464</v>
      </c>
      <c r="AU136" s="261" t="s">
        <v>86</v>
      </c>
      <c r="AV136" s="13" t="s">
        <v>86</v>
      </c>
      <c r="AW136" s="13" t="s">
        <v>34</v>
      </c>
      <c r="AX136" s="13" t="s">
        <v>76</v>
      </c>
      <c r="AY136" s="261" t="s">
        <v>135</v>
      </c>
    </row>
    <row r="137" s="14" customFormat="1">
      <c r="A137" s="14"/>
      <c r="B137" s="262"/>
      <c r="C137" s="263"/>
      <c r="D137" s="252" t="s">
        <v>464</v>
      </c>
      <c r="E137" s="264" t="s">
        <v>1</v>
      </c>
      <c r="F137" s="265" t="s">
        <v>466</v>
      </c>
      <c r="G137" s="263"/>
      <c r="H137" s="266">
        <v>5.9099999999999993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2" t="s">
        <v>464</v>
      </c>
      <c r="AU137" s="272" t="s">
        <v>86</v>
      </c>
      <c r="AV137" s="14" t="s">
        <v>142</v>
      </c>
      <c r="AW137" s="14" t="s">
        <v>34</v>
      </c>
      <c r="AX137" s="14" t="s">
        <v>84</v>
      </c>
      <c r="AY137" s="272" t="s">
        <v>135</v>
      </c>
    </row>
    <row r="138" s="2" customFormat="1" ht="33" customHeight="1">
      <c r="A138" s="39"/>
      <c r="B138" s="40"/>
      <c r="C138" s="220" t="s">
        <v>86</v>
      </c>
      <c r="D138" s="220" t="s">
        <v>138</v>
      </c>
      <c r="E138" s="221" t="s">
        <v>467</v>
      </c>
      <c r="F138" s="222" t="s">
        <v>468</v>
      </c>
      <c r="G138" s="223" t="s">
        <v>157</v>
      </c>
      <c r="H138" s="224">
        <v>74.075000000000003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41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142</v>
      </c>
      <c r="AT138" s="232" t="s">
        <v>138</v>
      </c>
      <c r="AU138" s="232" t="s">
        <v>86</v>
      </c>
      <c r="AY138" s="18" t="s">
        <v>135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84</v>
      </c>
      <c r="BK138" s="233">
        <f>ROUND(I138*H138,2)</f>
        <v>0</v>
      </c>
      <c r="BL138" s="18" t="s">
        <v>142</v>
      </c>
      <c r="BM138" s="232" t="s">
        <v>142</v>
      </c>
    </row>
    <row r="139" s="15" customFormat="1">
      <c r="A139" s="15"/>
      <c r="B139" s="273"/>
      <c r="C139" s="274"/>
      <c r="D139" s="252" t="s">
        <v>464</v>
      </c>
      <c r="E139" s="275" t="s">
        <v>1</v>
      </c>
      <c r="F139" s="276" t="s">
        <v>469</v>
      </c>
      <c r="G139" s="274"/>
      <c r="H139" s="275" t="s">
        <v>1</v>
      </c>
      <c r="I139" s="277"/>
      <c r="J139" s="274"/>
      <c r="K139" s="274"/>
      <c r="L139" s="278"/>
      <c r="M139" s="279"/>
      <c r="N139" s="280"/>
      <c r="O139" s="280"/>
      <c r="P139" s="280"/>
      <c r="Q139" s="280"/>
      <c r="R139" s="280"/>
      <c r="S139" s="280"/>
      <c r="T139" s="28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82" t="s">
        <v>464</v>
      </c>
      <c r="AU139" s="282" t="s">
        <v>86</v>
      </c>
      <c r="AV139" s="15" t="s">
        <v>84</v>
      </c>
      <c r="AW139" s="15" t="s">
        <v>34</v>
      </c>
      <c r="AX139" s="15" t="s">
        <v>76</v>
      </c>
      <c r="AY139" s="282" t="s">
        <v>135</v>
      </c>
    </row>
    <row r="140" s="13" customFormat="1">
      <c r="A140" s="13"/>
      <c r="B140" s="250"/>
      <c r="C140" s="251"/>
      <c r="D140" s="252" t="s">
        <v>464</v>
      </c>
      <c r="E140" s="253" t="s">
        <v>1</v>
      </c>
      <c r="F140" s="254" t="s">
        <v>470</v>
      </c>
      <c r="G140" s="251"/>
      <c r="H140" s="255">
        <v>1.5</v>
      </c>
      <c r="I140" s="256"/>
      <c r="J140" s="251"/>
      <c r="K140" s="251"/>
      <c r="L140" s="257"/>
      <c r="M140" s="258"/>
      <c r="N140" s="259"/>
      <c r="O140" s="259"/>
      <c r="P140" s="259"/>
      <c r="Q140" s="259"/>
      <c r="R140" s="259"/>
      <c r="S140" s="259"/>
      <c r="T140" s="26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1" t="s">
        <v>464</v>
      </c>
      <c r="AU140" s="261" t="s">
        <v>86</v>
      </c>
      <c r="AV140" s="13" t="s">
        <v>86</v>
      </c>
      <c r="AW140" s="13" t="s">
        <v>34</v>
      </c>
      <c r="AX140" s="13" t="s">
        <v>76</v>
      </c>
      <c r="AY140" s="261" t="s">
        <v>135</v>
      </c>
    </row>
    <row r="141" s="13" customFormat="1">
      <c r="A141" s="13"/>
      <c r="B141" s="250"/>
      <c r="C141" s="251"/>
      <c r="D141" s="252" t="s">
        <v>464</v>
      </c>
      <c r="E141" s="253" t="s">
        <v>1</v>
      </c>
      <c r="F141" s="254" t="s">
        <v>471</v>
      </c>
      <c r="G141" s="251"/>
      <c r="H141" s="255">
        <v>21.828000000000003</v>
      </c>
      <c r="I141" s="256"/>
      <c r="J141" s="251"/>
      <c r="K141" s="251"/>
      <c r="L141" s="257"/>
      <c r="M141" s="258"/>
      <c r="N141" s="259"/>
      <c r="O141" s="259"/>
      <c r="P141" s="259"/>
      <c r="Q141" s="259"/>
      <c r="R141" s="259"/>
      <c r="S141" s="259"/>
      <c r="T141" s="26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1" t="s">
        <v>464</v>
      </c>
      <c r="AU141" s="261" t="s">
        <v>86</v>
      </c>
      <c r="AV141" s="13" t="s">
        <v>86</v>
      </c>
      <c r="AW141" s="13" t="s">
        <v>34</v>
      </c>
      <c r="AX141" s="13" t="s">
        <v>76</v>
      </c>
      <c r="AY141" s="261" t="s">
        <v>135</v>
      </c>
    </row>
    <row r="142" s="13" customFormat="1">
      <c r="A142" s="13"/>
      <c r="B142" s="250"/>
      <c r="C142" s="251"/>
      <c r="D142" s="252" t="s">
        <v>464</v>
      </c>
      <c r="E142" s="253" t="s">
        <v>1</v>
      </c>
      <c r="F142" s="254" t="s">
        <v>472</v>
      </c>
      <c r="G142" s="251"/>
      <c r="H142" s="255">
        <v>0.65100000000000002</v>
      </c>
      <c r="I142" s="256"/>
      <c r="J142" s="251"/>
      <c r="K142" s="251"/>
      <c r="L142" s="257"/>
      <c r="M142" s="258"/>
      <c r="N142" s="259"/>
      <c r="O142" s="259"/>
      <c r="P142" s="259"/>
      <c r="Q142" s="259"/>
      <c r="R142" s="259"/>
      <c r="S142" s="259"/>
      <c r="T142" s="26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1" t="s">
        <v>464</v>
      </c>
      <c r="AU142" s="261" t="s">
        <v>86</v>
      </c>
      <c r="AV142" s="13" t="s">
        <v>86</v>
      </c>
      <c r="AW142" s="13" t="s">
        <v>34</v>
      </c>
      <c r="AX142" s="13" t="s">
        <v>76</v>
      </c>
      <c r="AY142" s="261" t="s">
        <v>135</v>
      </c>
    </row>
    <row r="143" s="13" customFormat="1">
      <c r="A143" s="13"/>
      <c r="B143" s="250"/>
      <c r="C143" s="251"/>
      <c r="D143" s="252" t="s">
        <v>464</v>
      </c>
      <c r="E143" s="253" t="s">
        <v>1</v>
      </c>
      <c r="F143" s="254" t="s">
        <v>473</v>
      </c>
      <c r="G143" s="251"/>
      <c r="H143" s="255">
        <v>14.183999999999999</v>
      </c>
      <c r="I143" s="256"/>
      <c r="J143" s="251"/>
      <c r="K143" s="251"/>
      <c r="L143" s="257"/>
      <c r="M143" s="258"/>
      <c r="N143" s="259"/>
      <c r="O143" s="259"/>
      <c r="P143" s="259"/>
      <c r="Q143" s="259"/>
      <c r="R143" s="259"/>
      <c r="S143" s="259"/>
      <c r="T143" s="26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1" t="s">
        <v>464</v>
      </c>
      <c r="AU143" s="261" t="s">
        <v>86</v>
      </c>
      <c r="AV143" s="13" t="s">
        <v>86</v>
      </c>
      <c r="AW143" s="13" t="s">
        <v>34</v>
      </c>
      <c r="AX143" s="13" t="s">
        <v>76</v>
      </c>
      <c r="AY143" s="261" t="s">
        <v>135</v>
      </c>
    </row>
    <row r="144" s="13" customFormat="1">
      <c r="A144" s="13"/>
      <c r="B144" s="250"/>
      <c r="C144" s="251"/>
      <c r="D144" s="252" t="s">
        <v>464</v>
      </c>
      <c r="E144" s="253" t="s">
        <v>1</v>
      </c>
      <c r="F144" s="254" t="s">
        <v>474</v>
      </c>
      <c r="G144" s="251"/>
      <c r="H144" s="255">
        <v>13.898999999999999</v>
      </c>
      <c r="I144" s="256"/>
      <c r="J144" s="251"/>
      <c r="K144" s="251"/>
      <c r="L144" s="257"/>
      <c r="M144" s="258"/>
      <c r="N144" s="259"/>
      <c r="O144" s="259"/>
      <c r="P144" s="259"/>
      <c r="Q144" s="259"/>
      <c r="R144" s="259"/>
      <c r="S144" s="259"/>
      <c r="T144" s="26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1" t="s">
        <v>464</v>
      </c>
      <c r="AU144" s="261" t="s">
        <v>86</v>
      </c>
      <c r="AV144" s="13" t="s">
        <v>86</v>
      </c>
      <c r="AW144" s="13" t="s">
        <v>34</v>
      </c>
      <c r="AX144" s="13" t="s">
        <v>76</v>
      </c>
      <c r="AY144" s="261" t="s">
        <v>135</v>
      </c>
    </row>
    <row r="145" s="16" customFormat="1">
      <c r="A145" s="16"/>
      <c r="B145" s="283"/>
      <c r="C145" s="284"/>
      <c r="D145" s="252" t="s">
        <v>464</v>
      </c>
      <c r="E145" s="285" t="s">
        <v>1</v>
      </c>
      <c r="F145" s="286" t="s">
        <v>475</v>
      </c>
      <c r="G145" s="284"/>
      <c r="H145" s="287">
        <v>52.062000000000005</v>
      </c>
      <c r="I145" s="288"/>
      <c r="J145" s="284"/>
      <c r="K145" s="284"/>
      <c r="L145" s="289"/>
      <c r="M145" s="290"/>
      <c r="N145" s="291"/>
      <c r="O145" s="291"/>
      <c r="P145" s="291"/>
      <c r="Q145" s="291"/>
      <c r="R145" s="291"/>
      <c r="S145" s="291"/>
      <c r="T145" s="292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93" t="s">
        <v>464</v>
      </c>
      <c r="AU145" s="293" t="s">
        <v>86</v>
      </c>
      <c r="AV145" s="16" t="s">
        <v>145</v>
      </c>
      <c r="AW145" s="16" t="s">
        <v>34</v>
      </c>
      <c r="AX145" s="16" t="s">
        <v>76</v>
      </c>
      <c r="AY145" s="293" t="s">
        <v>135</v>
      </c>
    </row>
    <row r="146" s="13" customFormat="1">
      <c r="A146" s="13"/>
      <c r="B146" s="250"/>
      <c r="C146" s="251"/>
      <c r="D146" s="252" t="s">
        <v>464</v>
      </c>
      <c r="E146" s="253" t="s">
        <v>1</v>
      </c>
      <c r="F146" s="254" t="s">
        <v>476</v>
      </c>
      <c r="G146" s="251"/>
      <c r="H146" s="255">
        <v>22.012499999999999</v>
      </c>
      <c r="I146" s="256"/>
      <c r="J146" s="251"/>
      <c r="K146" s="251"/>
      <c r="L146" s="257"/>
      <c r="M146" s="258"/>
      <c r="N146" s="259"/>
      <c r="O146" s="259"/>
      <c r="P146" s="259"/>
      <c r="Q146" s="259"/>
      <c r="R146" s="259"/>
      <c r="S146" s="259"/>
      <c r="T146" s="26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1" t="s">
        <v>464</v>
      </c>
      <c r="AU146" s="261" t="s">
        <v>86</v>
      </c>
      <c r="AV146" s="13" t="s">
        <v>86</v>
      </c>
      <c r="AW146" s="13" t="s">
        <v>34</v>
      </c>
      <c r="AX146" s="13" t="s">
        <v>76</v>
      </c>
      <c r="AY146" s="261" t="s">
        <v>135</v>
      </c>
    </row>
    <row r="147" s="14" customFormat="1">
      <c r="A147" s="14"/>
      <c r="B147" s="262"/>
      <c r="C147" s="263"/>
      <c r="D147" s="252" t="s">
        <v>464</v>
      </c>
      <c r="E147" s="264" t="s">
        <v>1</v>
      </c>
      <c r="F147" s="265" t="s">
        <v>466</v>
      </c>
      <c r="G147" s="263"/>
      <c r="H147" s="266">
        <v>74.0745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2" t="s">
        <v>464</v>
      </c>
      <c r="AU147" s="272" t="s">
        <v>86</v>
      </c>
      <c r="AV147" s="14" t="s">
        <v>142</v>
      </c>
      <c r="AW147" s="14" t="s">
        <v>34</v>
      </c>
      <c r="AX147" s="14" t="s">
        <v>84</v>
      </c>
      <c r="AY147" s="272" t="s">
        <v>135</v>
      </c>
    </row>
    <row r="148" s="2" customFormat="1" ht="24.15" customHeight="1">
      <c r="A148" s="39"/>
      <c r="B148" s="40"/>
      <c r="C148" s="220" t="s">
        <v>145</v>
      </c>
      <c r="D148" s="220" t="s">
        <v>138</v>
      </c>
      <c r="E148" s="221" t="s">
        <v>477</v>
      </c>
      <c r="F148" s="222" t="s">
        <v>478</v>
      </c>
      <c r="G148" s="223" t="s">
        <v>157</v>
      </c>
      <c r="H148" s="224">
        <v>14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41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142</v>
      </c>
      <c r="AT148" s="232" t="s">
        <v>138</v>
      </c>
      <c r="AU148" s="232" t="s">
        <v>86</v>
      </c>
      <c r="AY148" s="18" t="s">
        <v>135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84</v>
      </c>
      <c r="BK148" s="233">
        <f>ROUND(I148*H148,2)</f>
        <v>0</v>
      </c>
      <c r="BL148" s="18" t="s">
        <v>142</v>
      </c>
      <c r="BM148" s="232" t="s">
        <v>148</v>
      </c>
    </row>
    <row r="149" s="13" customFormat="1">
      <c r="A149" s="13"/>
      <c r="B149" s="250"/>
      <c r="C149" s="251"/>
      <c r="D149" s="252" t="s">
        <v>464</v>
      </c>
      <c r="E149" s="253" t="s">
        <v>1</v>
      </c>
      <c r="F149" s="254" t="s">
        <v>479</v>
      </c>
      <c r="G149" s="251"/>
      <c r="H149" s="255">
        <v>14</v>
      </c>
      <c r="I149" s="256"/>
      <c r="J149" s="251"/>
      <c r="K149" s="251"/>
      <c r="L149" s="257"/>
      <c r="M149" s="258"/>
      <c r="N149" s="259"/>
      <c r="O149" s="259"/>
      <c r="P149" s="259"/>
      <c r="Q149" s="259"/>
      <c r="R149" s="259"/>
      <c r="S149" s="259"/>
      <c r="T149" s="26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1" t="s">
        <v>464</v>
      </c>
      <c r="AU149" s="261" t="s">
        <v>86</v>
      </c>
      <c r="AV149" s="13" t="s">
        <v>86</v>
      </c>
      <c r="AW149" s="13" t="s">
        <v>34</v>
      </c>
      <c r="AX149" s="13" t="s">
        <v>76</v>
      </c>
      <c r="AY149" s="261" t="s">
        <v>135</v>
      </c>
    </row>
    <row r="150" s="14" customFormat="1">
      <c r="A150" s="14"/>
      <c r="B150" s="262"/>
      <c r="C150" s="263"/>
      <c r="D150" s="252" t="s">
        <v>464</v>
      </c>
      <c r="E150" s="264" t="s">
        <v>1</v>
      </c>
      <c r="F150" s="265" t="s">
        <v>466</v>
      </c>
      <c r="G150" s="263"/>
      <c r="H150" s="266">
        <v>14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2" t="s">
        <v>464</v>
      </c>
      <c r="AU150" s="272" t="s">
        <v>86</v>
      </c>
      <c r="AV150" s="14" t="s">
        <v>142</v>
      </c>
      <c r="AW150" s="14" t="s">
        <v>34</v>
      </c>
      <c r="AX150" s="14" t="s">
        <v>84</v>
      </c>
      <c r="AY150" s="272" t="s">
        <v>135</v>
      </c>
    </row>
    <row r="151" s="2" customFormat="1" ht="33" customHeight="1">
      <c r="A151" s="39"/>
      <c r="B151" s="40"/>
      <c r="C151" s="220" t="s">
        <v>142</v>
      </c>
      <c r="D151" s="220" t="s">
        <v>138</v>
      </c>
      <c r="E151" s="221" t="s">
        <v>480</v>
      </c>
      <c r="F151" s="222" t="s">
        <v>481</v>
      </c>
      <c r="G151" s="223" t="s">
        <v>157</v>
      </c>
      <c r="H151" s="224">
        <v>19.739999999999998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41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142</v>
      </c>
      <c r="AT151" s="232" t="s">
        <v>138</v>
      </c>
      <c r="AU151" s="232" t="s">
        <v>86</v>
      </c>
      <c r="AY151" s="18" t="s">
        <v>135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84</v>
      </c>
      <c r="BK151" s="233">
        <f>ROUND(I151*H151,2)</f>
        <v>0</v>
      </c>
      <c r="BL151" s="18" t="s">
        <v>142</v>
      </c>
      <c r="BM151" s="232" t="s">
        <v>151</v>
      </c>
    </row>
    <row r="152" s="13" customFormat="1">
      <c r="A152" s="13"/>
      <c r="B152" s="250"/>
      <c r="C152" s="251"/>
      <c r="D152" s="252" t="s">
        <v>464</v>
      </c>
      <c r="E152" s="253" t="s">
        <v>1</v>
      </c>
      <c r="F152" s="254" t="s">
        <v>482</v>
      </c>
      <c r="G152" s="251"/>
      <c r="H152" s="255">
        <v>19.739999999999998</v>
      </c>
      <c r="I152" s="256"/>
      <c r="J152" s="251"/>
      <c r="K152" s="251"/>
      <c r="L152" s="257"/>
      <c r="M152" s="258"/>
      <c r="N152" s="259"/>
      <c r="O152" s="259"/>
      <c r="P152" s="259"/>
      <c r="Q152" s="259"/>
      <c r="R152" s="259"/>
      <c r="S152" s="259"/>
      <c r="T152" s="26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1" t="s">
        <v>464</v>
      </c>
      <c r="AU152" s="261" t="s">
        <v>86</v>
      </c>
      <c r="AV152" s="13" t="s">
        <v>86</v>
      </c>
      <c r="AW152" s="13" t="s">
        <v>34</v>
      </c>
      <c r="AX152" s="13" t="s">
        <v>76</v>
      </c>
      <c r="AY152" s="261" t="s">
        <v>135</v>
      </c>
    </row>
    <row r="153" s="14" customFormat="1">
      <c r="A153" s="14"/>
      <c r="B153" s="262"/>
      <c r="C153" s="263"/>
      <c r="D153" s="252" t="s">
        <v>464</v>
      </c>
      <c r="E153" s="264" t="s">
        <v>1</v>
      </c>
      <c r="F153" s="265" t="s">
        <v>466</v>
      </c>
      <c r="G153" s="263"/>
      <c r="H153" s="266">
        <v>19.739999999999998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2" t="s">
        <v>464</v>
      </c>
      <c r="AU153" s="272" t="s">
        <v>86</v>
      </c>
      <c r="AV153" s="14" t="s">
        <v>142</v>
      </c>
      <c r="AW153" s="14" t="s">
        <v>34</v>
      </c>
      <c r="AX153" s="14" t="s">
        <v>84</v>
      </c>
      <c r="AY153" s="272" t="s">
        <v>135</v>
      </c>
    </row>
    <row r="154" s="2" customFormat="1" ht="33" customHeight="1">
      <c r="A154" s="39"/>
      <c r="B154" s="40"/>
      <c r="C154" s="220" t="s">
        <v>154</v>
      </c>
      <c r="D154" s="220" t="s">
        <v>138</v>
      </c>
      <c r="E154" s="221" t="s">
        <v>483</v>
      </c>
      <c r="F154" s="222" t="s">
        <v>484</v>
      </c>
      <c r="G154" s="223" t="s">
        <v>485</v>
      </c>
      <c r="H154" s="224">
        <v>42.299999999999997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41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142</v>
      </c>
      <c r="AT154" s="232" t="s">
        <v>138</v>
      </c>
      <c r="AU154" s="232" t="s">
        <v>86</v>
      </c>
      <c r="AY154" s="18" t="s">
        <v>135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84</v>
      </c>
      <c r="BK154" s="233">
        <f>ROUND(I154*H154,2)</f>
        <v>0</v>
      </c>
      <c r="BL154" s="18" t="s">
        <v>142</v>
      </c>
      <c r="BM154" s="232" t="s">
        <v>158</v>
      </c>
    </row>
    <row r="155" s="13" customFormat="1">
      <c r="A155" s="13"/>
      <c r="B155" s="250"/>
      <c r="C155" s="251"/>
      <c r="D155" s="252" t="s">
        <v>464</v>
      </c>
      <c r="E155" s="253" t="s">
        <v>1</v>
      </c>
      <c r="F155" s="254" t="s">
        <v>486</v>
      </c>
      <c r="G155" s="251"/>
      <c r="H155" s="255">
        <v>42.299999999999997</v>
      </c>
      <c r="I155" s="256"/>
      <c r="J155" s="251"/>
      <c r="K155" s="251"/>
      <c r="L155" s="257"/>
      <c r="M155" s="258"/>
      <c r="N155" s="259"/>
      <c r="O155" s="259"/>
      <c r="P155" s="259"/>
      <c r="Q155" s="259"/>
      <c r="R155" s="259"/>
      <c r="S155" s="259"/>
      <c r="T155" s="26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1" t="s">
        <v>464</v>
      </c>
      <c r="AU155" s="261" t="s">
        <v>86</v>
      </c>
      <c r="AV155" s="13" t="s">
        <v>86</v>
      </c>
      <c r="AW155" s="13" t="s">
        <v>34</v>
      </c>
      <c r="AX155" s="13" t="s">
        <v>76</v>
      </c>
      <c r="AY155" s="261" t="s">
        <v>135</v>
      </c>
    </row>
    <row r="156" s="14" customFormat="1">
      <c r="A156" s="14"/>
      <c r="B156" s="262"/>
      <c r="C156" s="263"/>
      <c r="D156" s="252" t="s">
        <v>464</v>
      </c>
      <c r="E156" s="264" t="s">
        <v>1</v>
      </c>
      <c r="F156" s="265" t="s">
        <v>466</v>
      </c>
      <c r="G156" s="263"/>
      <c r="H156" s="266">
        <v>42.299999999999997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2" t="s">
        <v>464</v>
      </c>
      <c r="AU156" s="272" t="s">
        <v>86</v>
      </c>
      <c r="AV156" s="14" t="s">
        <v>142</v>
      </c>
      <c r="AW156" s="14" t="s">
        <v>34</v>
      </c>
      <c r="AX156" s="14" t="s">
        <v>84</v>
      </c>
      <c r="AY156" s="272" t="s">
        <v>135</v>
      </c>
    </row>
    <row r="157" s="2" customFormat="1" ht="33" customHeight="1">
      <c r="A157" s="39"/>
      <c r="B157" s="40"/>
      <c r="C157" s="220" t="s">
        <v>148</v>
      </c>
      <c r="D157" s="220" t="s">
        <v>138</v>
      </c>
      <c r="E157" s="221" t="s">
        <v>487</v>
      </c>
      <c r="F157" s="222" t="s">
        <v>488</v>
      </c>
      <c r="G157" s="223" t="s">
        <v>485</v>
      </c>
      <c r="H157" s="224">
        <v>42.299999999999997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41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142</v>
      </c>
      <c r="AT157" s="232" t="s">
        <v>138</v>
      </c>
      <c r="AU157" s="232" t="s">
        <v>86</v>
      </c>
      <c r="AY157" s="18" t="s">
        <v>135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84</v>
      </c>
      <c r="BK157" s="233">
        <f>ROUND(I157*H157,2)</f>
        <v>0</v>
      </c>
      <c r="BL157" s="18" t="s">
        <v>142</v>
      </c>
      <c r="BM157" s="232" t="s">
        <v>8</v>
      </c>
    </row>
    <row r="158" s="13" customFormat="1">
      <c r="A158" s="13"/>
      <c r="B158" s="250"/>
      <c r="C158" s="251"/>
      <c r="D158" s="252" t="s">
        <v>464</v>
      </c>
      <c r="E158" s="253" t="s">
        <v>1</v>
      </c>
      <c r="F158" s="254" t="s">
        <v>489</v>
      </c>
      <c r="G158" s="251"/>
      <c r="H158" s="255">
        <v>42.299999999999997</v>
      </c>
      <c r="I158" s="256"/>
      <c r="J158" s="251"/>
      <c r="K158" s="251"/>
      <c r="L158" s="257"/>
      <c r="M158" s="258"/>
      <c r="N158" s="259"/>
      <c r="O158" s="259"/>
      <c r="P158" s="259"/>
      <c r="Q158" s="259"/>
      <c r="R158" s="259"/>
      <c r="S158" s="259"/>
      <c r="T158" s="26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1" t="s">
        <v>464</v>
      </c>
      <c r="AU158" s="261" t="s">
        <v>86</v>
      </c>
      <c r="AV158" s="13" t="s">
        <v>86</v>
      </c>
      <c r="AW158" s="13" t="s">
        <v>34</v>
      </c>
      <c r="AX158" s="13" t="s">
        <v>76</v>
      </c>
      <c r="AY158" s="261" t="s">
        <v>135</v>
      </c>
    </row>
    <row r="159" s="14" customFormat="1">
      <c r="A159" s="14"/>
      <c r="B159" s="262"/>
      <c r="C159" s="263"/>
      <c r="D159" s="252" t="s">
        <v>464</v>
      </c>
      <c r="E159" s="264" t="s">
        <v>1</v>
      </c>
      <c r="F159" s="265" t="s">
        <v>466</v>
      </c>
      <c r="G159" s="263"/>
      <c r="H159" s="266">
        <v>42.299999999999997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2" t="s">
        <v>464</v>
      </c>
      <c r="AU159" s="272" t="s">
        <v>86</v>
      </c>
      <c r="AV159" s="14" t="s">
        <v>142</v>
      </c>
      <c r="AW159" s="14" t="s">
        <v>34</v>
      </c>
      <c r="AX159" s="14" t="s">
        <v>84</v>
      </c>
      <c r="AY159" s="272" t="s">
        <v>135</v>
      </c>
    </row>
    <row r="160" s="2" customFormat="1" ht="37.8" customHeight="1">
      <c r="A160" s="39"/>
      <c r="B160" s="40"/>
      <c r="C160" s="220" t="s">
        <v>165</v>
      </c>
      <c r="D160" s="220" t="s">
        <v>138</v>
      </c>
      <c r="E160" s="221" t="s">
        <v>490</v>
      </c>
      <c r="F160" s="222" t="s">
        <v>491</v>
      </c>
      <c r="G160" s="223" t="s">
        <v>157</v>
      </c>
      <c r="H160" s="224">
        <v>0.23799999999999999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41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142</v>
      </c>
      <c r="AT160" s="232" t="s">
        <v>138</v>
      </c>
      <c r="AU160" s="232" t="s">
        <v>86</v>
      </c>
      <c r="AY160" s="18" t="s">
        <v>135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84</v>
      </c>
      <c r="BK160" s="233">
        <f>ROUND(I160*H160,2)</f>
        <v>0</v>
      </c>
      <c r="BL160" s="18" t="s">
        <v>142</v>
      </c>
      <c r="BM160" s="232" t="s">
        <v>168</v>
      </c>
    </row>
    <row r="161" s="13" customFormat="1">
      <c r="A161" s="13"/>
      <c r="B161" s="250"/>
      <c r="C161" s="251"/>
      <c r="D161" s="252" t="s">
        <v>464</v>
      </c>
      <c r="E161" s="253" t="s">
        <v>1</v>
      </c>
      <c r="F161" s="254" t="s">
        <v>492</v>
      </c>
      <c r="G161" s="251"/>
      <c r="H161" s="255">
        <v>0.23799999999999999</v>
      </c>
      <c r="I161" s="256"/>
      <c r="J161" s="251"/>
      <c r="K161" s="251"/>
      <c r="L161" s="257"/>
      <c r="M161" s="258"/>
      <c r="N161" s="259"/>
      <c r="O161" s="259"/>
      <c r="P161" s="259"/>
      <c r="Q161" s="259"/>
      <c r="R161" s="259"/>
      <c r="S161" s="259"/>
      <c r="T161" s="26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1" t="s">
        <v>464</v>
      </c>
      <c r="AU161" s="261" t="s">
        <v>86</v>
      </c>
      <c r="AV161" s="13" t="s">
        <v>86</v>
      </c>
      <c r="AW161" s="13" t="s">
        <v>34</v>
      </c>
      <c r="AX161" s="13" t="s">
        <v>76</v>
      </c>
      <c r="AY161" s="261" t="s">
        <v>135</v>
      </c>
    </row>
    <row r="162" s="14" customFormat="1">
      <c r="A162" s="14"/>
      <c r="B162" s="262"/>
      <c r="C162" s="263"/>
      <c r="D162" s="252" t="s">
        <v>464</v>
      </c>
      <c r="E162" s="264" t="s">
        <v>1</v>
      </c>
      <c r="F162" s="265" t="s">
        <v>466</v>
      </c>
      <c r="G162" s="263"/>
      <c r="H162" s="266">
        <v>0.23799999999999999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2" t="s">
        <v>464</v>
      </c>
      <c r="AU162" s="272" t="s">
        <v>86</v>
      </c>
      <c r="AV162" s="14" t="s">
        <v>142</v>
      </c>
      <c r="AW162" s="14" t="s">
        <v>34</v>
      </c>
      <c r="AX162" s="14" t="s">
        <v>84</v>
      </c>
      <c r="AY162" s="272" t="s">
        <v>135</v>
      </c>
    </row>
    <row r="163" s="2" customFormat="1" ht="37.8" customHeight="1">
      <c r="A163" s="39"/>
      <c r="B163" s="40"/>
      <c r="C163" s="220" t="s">
        <v>151</v>
      </c>
      <c r="D163" s="220" t="s">
        <v>138</v>
      </c>
      <c r="E163" s="221" t="s">
        <v>493</v>
      </c>
      <c r="F163" s="222" t="s">
        <v>494</v>
      </c>
      <c r="G163" s="223" t="s">
        <v>157</v>
      </c>
      <c r="H163" s="224">
        <v>99.486999999999995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41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142</v>
      </c>
      <c r="AT163" s="232" t="s">
        <v>138</v>
      </c>
      <c r="AU163" s="232" t="s">
        <v>86</v>
      </c>
      <c r="AY163" s="18" t="s">
        <v>135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84</v>
      </c>
      <c r="BK163" s="233">
        <f>ROUND(I163*H163,2)</f>
        <v>0</v>
      </c>
      <c r="BL163" s="18" t="s">
        <v>142</v>
      </c>
      <c r="BM163" s="232" t="s">
        <v>171</v>
      </c>
    </row>
    <row r="164" s="13" customFormat="1">
      <c r="A164" s="13"/>
      <c r="B164" s="250"/>
      <c r="C164" s="251"/>
      <c r="D164" s="252" t="s">
        <v>464</v>
      </c>
      <c r="E164" s="253" t="s">
        <v>1</v>
      </c>
      <c r="F164" s="254" t="s">
        <v>495</v>
      </c>
      <c r="G164" s="251"/>
      <c r="H164" s="255">
        <v>99.486999999999995</v>
      </c>
      <c r="I164" s="256"/>
      <c r="J164" s="251"/>
      <c r="K164" s="251"/>
      <c r="L164" s="257"/>
      <c r="M164" s="258"/>
      <c r="N164" s="259"/>
      <c r="O164" s="259"/>
      <c r="P164" s="259"/>
      <c r="Q164" s="259"/>
      <c r="R164" s="259"/>
      <c r="S164" s="259"/>
      <c r="T164" s="26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1" t="s">
        <v>464</v>
      </c>
      <c r="AU164" s="261" t="s">
        <v>86</v>
      </c>
      <c r="AV164" s="13" t="s">
        <v>86</v>
      </c>
      <c r="AW164" s="13" t="s">
        <v>34</v>
      </c>
      <c r="AX164" s="13" t="s">
        <v>76</v>
      </c>
      <c r="AY164" s="261" t="s">
        <v>135</v>
      </c>
    </row>
    <row r="165" s="14" customFormat="1">
      <c r="A165" s="14"/>
      <c r="B165" s="262"/>
      <c r="C165" s="263"/>
      <c r="D165" s="252" t="s">
        <v>464</v>
      </c>
      <c r="E165" s="264" t="s">
        <v>1</v>
      </c>
      <c r="F165" s="265" t="s">
        <v>466</v>
      </c>
      <c r="G165" s="263"/>
      <c r="H165" s="266">
        <v>99.486999999999995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2" t="s">
        <v>464</v>
      </c>
      <c r="AU165" s="272" t="s">
        <v>86</v>
      </c>
      <c r="AV165" s="14" t="s">
        <v>142</v>
      </c>
      <c r="AW165" s="14" t="s">
        <v>34</v>
      </c>
      <c r="AX165" s="14" t="s">
        <v>84</v>
      </c>
      <c r="AY165" s="272" t="s">
        <v>135</v>
      </c>
    </row>
    <row r="166" s="2" customFormat="1" ht="24.15" customHeight="1">
      <c r="A166" s="39"/>
      <c r="B166" s="40"/>
      <c r="C166" s="220" t="s">
        <v>174</v>
      </c>
      <c r="D166" s="220" t="s">
        <v>138</v>
      </c>
      <c r="E166" s="221" t="s">
        <v>496</v>
      </c>
      <c r="F166" s="222" t="s">
        <v>497</v>
      </c>
      <c r="G166" s="223" t="s">
        <v>157</v>
      </c>
      <c r="H166" s="224">
        <v>0.23799999999999999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41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142</v>
      </c>
      <c r="AT166" s="232" t="s">
        <v>138</v>
      </c>
      <c r="AU166" s="232" t="s">
        <v>86</v>
      </c>
      <c r="AY166" s="18" t="s">
        <v>135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84</v>
      </c>
      <c r="BK166" s="233">
        <f>ROUND(I166*H166,2)</f>
        <v>0</v>
      </c>
      <c r="BL166" s="18" t="s">
        <v>142</v>
      </c>
      <c r="BM166" s="232" t="s">
        <v>177</v>
      </c>
    </row>
    <row r="167" s="13" customFormat="1">
      <c r="A167" s="13"/>
      <c r="B167" s="250"/>
      <c r="C167" s="251"/>
      <c r="D167" s="252" t="s">
        <v>464</v>
      </c>
      <c r="E167" s="253" t="s">
        <v>1</v>
      </c>
      <c r="F167" s="254" t="s">
        <v>498</v>
      </c>
      <c r="G167" s="251"/>
      <c r="H167" s="255">
        <v>0.23799999999999999</v>
      </c>
      <c r="I167" s="256"/>
      <c r="J167" s="251"/>
      <c r="K167" s="251"/>
      <c r="L167" s="257"/>
      <c r="M167" s="258"/>
      <c r="N167" s="259"/>
      <c r="O167" s="259"/>
      <c r="P167" s="259"/>
      <c r="Q167" s="259"/>
      <c r="R167" s="259"/>
      <c r="S167" s="259"/>
      <c r="T167" s="26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1" t="s">
        <v>464</v>
      </c>
      <c r="AU167" s="261" t="s">
        <v>86</v>
      </c>
      <c r="AV167" s="13" t="s">
        <v>86</v>
      </c>
      <c r="AW167" s="13" t="s">
        <v>34</v>
      </c>
      <c r="AX167" s="13" t="s">
        <v>76</v>
      </c>
      <c r="AY167" s="261" t="s">
        <v>135</v>
      </c>
    </row>
    <row r="168" s="14" customFormat="1">
      <c r="A168" s="14"/>
      <c r="B168" s="262"/>
      <c r="C168" s="263"/>
      <c r="D168" s="252" t="s">
        <v>464</v>
      </c>
      <c r="E168" s="264" t="s">
        <v>1</v>
      </c>
      <c r="F168" s="265" t="s">
        <v>466</v>
      </c>
      <c r="G168" s="263"/>
      <c r="H168" s="266">
        <v>0.23799999999999999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2" t="s">
        <v>464</v>
      </c>
      <c r="AU168" s="272" t="s">
        <v>86</v>
      </c>
      <c r="AV168" s="14" t="s">
        <v>142</v>
      </c>
      <c r="AW168" s="14" t="s">
        <v>34</v>
      </c>
      <c r="AX168" s="14" t="s">
        <v>84</v>
      </c>
      <c r="AY168" s="272" t="s">
        <v>135</v>
      </c>
    </row>
    <row r="169" s="2" customFormat="1" ht="33" customHeight="1">
      <c r="A169" s="39"/>
      <c r="B169" s="40"/>
      <c r="C169" s="220" t="s">
        <v>158</v>
      </c>
      <c r="D169" s="220" t="s">
        <v>138</v>
      </c>
      <c r="E169" s="221" t="s">
        <v>499</v>
      </c>
      <c r="F169" s="222" t="s">
        <v>500</v>
      </c>
      <c r="G169" s="223" t="s">
        <v>339</v>
      </c>
      <c r="H169" s="224">
        <v>179.077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41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142</v>
      </c>
      <c r="AT169" s="232" t="s">
        <v>138</v>
      </c>
      <c r="AU169" s="232" t="s">
        <v>86</v>
      </c>
      <c r="AY169" s="18" t="s">
        <v>135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84</v>
      </c>
      <c r="BK169" s="233">
        <f>ROUND(I169*H169,2)</f>
        <v>0</v>
      </c>
      <c r="BL169" s="18" t="s">
        <v>142</v>
      </c>
      <c r="BM169" s="232" t="s">
        <v>180</v>
      </c>
    </row>
    <row r="170" s="13" customFormat="1">
      <c r="A170" s="13"/>
      <c r="B170" s="250"/>
      <c r="C170" s="251"/>
      <c r="D170" s="252" t="s">
        <v>464</v>
      </c>
      <c r="E170" s="253" t="s">
        <v>1</v>
      </c>
      <c r="F170" s="254" t="s">
        <v>501</v>
      </c>
      <c r="G170" s="251"/>
      <c r="H170" s="255">
        <v>99.486999999999995</v>
      </c>
      <c r="I170" s="256"/>
      <c r="J170" s="251"/>
      <c r="K170" s="251"/>
      <c r="L170" s="257"/>
      <c r="M170" s="258"/>
      <c r="N170" s="259"/>
      <c r="O170" s="259"/>
      <c r="P170" s="259"/>
      <c r="Q170" s="259"/>
      <c r="R170" s="259"/>
      <c r="S170" s="259"/>
      <c r="T170" s="26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1" t="s">
        <v>464</v>
      </c>
      <c r="AU170" s="261" t="s">
        <v>86</v>
      </c>
      <c r="AV170" s="13" t="s">
        <v>86</v>
      </c>
      <c r="AW170" s="13" t="s">
        <v>34</v>
      </c>
      <c r="AX170" s="13" t="s">
        <v>76</v>
      </c>
      <c r="AY170" s="261" t="s">
        <v>135</v>
      </c>
    </row>
    <row r="171" s="14" customFormat="1">
      <c r="A171" s="14"/>
      <c r="B171" s="262"/>
      <c r="C171" s="263"/>
      <c r="D171" s="252" t="s">
        <v>464</v>
      </c>
      <c r="E171" s="264" t="s">
        <v>1</v>
      </c>
      <c r="F171" s="265" t="s">
        <v>466</v>
      </c>
      <c r="G171" s="263"/>
      <c r="H171" s="266">
        <v>99.486999999999995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2" t="s">
        <v>464</v>
      </c>
      <c r="AU171" s="272" t="s">
        <v>86</v>
      </c>
      <c r="AV171" s="14" t="s">
        <v>142</v>
      </c>
      <c r="AW171" s="14" t="s">
        <v>34</v>
      </c>
      <c r="AX171" s="14" t="s">
        <v>76</v>
      </c>
      <c r="AY171" s="272" t="s">
        <v>135</v>
      </c>
    </row>
    <row r="172" s="13" customFormat="1">
      <c r="A172" s="13"/>
      <c r="B172" s="250"/>
      <c r="C172" s="251"/>
      <c r="D172" s="252" t="s">
        <v>464</v>
      </c>
      <c r="E172" s="253" t="s">
        <v>1</v>
      </c>
      <c r="F172" s="254" t="s">
        <v>502</v>
      </c>
      <c r="G172" s="251"/>
      <c r="H172" s="255">
        <v>179.07659999999999</v>
      </c>
      <c r="I172" s="256"/>
      <c r="J172" s="251"/>
      <c r="K172" s="251"/>
      <c r="L172" s="257"/>
      <c r="M172" s="258"/>
      <c r="N172" s="259"/>
      <c r="O172" s="259"/>
      <c r="P172" s="259"/>
      <c r="Q172" s="259"/>
      <c r="R172" s="259"/>
      <c r="S172" s="259"/>
      <c r="T172" s="26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1" t="s">
        <v>464</v>
      </c>
      <c r="AU172" s="261" t="s">
        <v>86</v>
      </c>
      <c r="AV172" s="13" t="s">
        <v>86</v>
      </c>
      <c r="AW172" s="13" t="s">
        <v>34</v>
      </c>
      <c r="AX172" s="13" t="s">
        <v>76</v>
      </c>
      <c r="AY172" s="261" t="s">
        <v>135</v>
      </c>
    </row>
    <row r="173" s="14" customFormat="1">
      <c r="A173" s="14"/>
      <c r="B173" s="262"/>
      <c r="C173" s="263"/>
      <c r="D173" s="252" t="s">
        <v>464</v>
      </c>
      <c r="E173" s="264" t="s">
        <v>1</v>
      </c>
      <c r="F173" s="265" t="s">
        <v>466</v>
      </c>
      <c r="G173" s="263"/>
      <c r="H173" s="266">
        <v>179.07659999999999</v>
      </c>
      <c r="I173" s="267"/>
      <c r="J173" s="263"/>
      <c r="K173" s="263"/>
      <c r="L173" s="268"/>
      <c r="M173" s="269"/>
      <c r="N173" s="270"/>
      <c r="O173" s="270"/>
      <c r="P173" s="270"/>
      <c r="Q173" s="270"/>
      <c r="R173" s="270"/>
      <c r="S173" s="270"/>
      <c r="T173" s="27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2" t="s">
        <v>464</v>
      </c>
      <c r="AU173" s="272" t="s">
        <v>86</v>
      </c>
      <c r="AV173" s="14" t="s">
        <v>142</v>
      </c>
      <c r="AW173" s="14" t="s">
        <v>34</v>
      </c>
      <c r="AX173" s="14" t="s">
        <v>84</v>
      </c>
      <c r="AY173" s="272" t="s">
        <v>135</v>
      </c>
    </row>
    <row r="174" s="2" customFormat="1" ht="24.15" customHeight="1">
      <c r="A174" s="39"/>
      <c r="B174" s="40"/>
      <c r="C174" s="220" t="s">
        <v>181</v>
      </c>
      <c r="D174" s="220" t="s">
        <v>138</v>
      </c>
      <c r="E174" s="221" t="s">
        <v>503</v>
      </c>
      <c r="F174" s="222" t="s">
        <v>504</v>
      </c>
      <c r="G174" s="223" t="s">
        <v>157</v>
      </c>
      <c r="H174" s="224">
        <v>14.938000000000001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41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142</v>
      </c>
      <c r="AT174" s="232" t="s">
        <v>138</v>
      </c>
      <c r="AU174" s="232" t="s">
        <v>86</v>
      </c>
      <c r="AY174" s="18" t="s">
        <v>135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84</v>
      </c>
      <c r="BK174" s="233">
        <f>ROUND(I174*H174,2)</f>
        <v>0</v>
      </c>
      <c r="BL174" s="18" t="s">
        <v>142</v>
      </c>
      <c r="BM174" s="232" t="s">
        <v>184</v>
      </c>
    </row>
    <row r="175" s="13" customFormat="1">
      <c r="A175" s="13"/>
      <c r="B175" s="250"/>
      <c r="C175" s="251"/>
      <c r="D175" s="252" t="s">
        <v>464</v>
      </c>
      <c r="E175" s="253" t="s">
        <v>1</v>
      </c>
      <c r="F175" s="254" t="s">
        <v>505</v>
      </c>
      <c r="G175" s="251"/>
      <c r="H175" s="255">
        <v>0.23758294442774378</v>
      </c>
      <c r="I175" s="256"/>
      <c r="J175" s="251"/>
      <c r="K175" s="251"/>
      <c r="L175" s="257"/>
      <c r="M175" s="258"/>
      <c r="N175" s="259"/>
      <c r="O175" s="259"/>
      <c r="P175" s="259"/>
      <c r="Q175" s="259"/>
      <c r="R175" s="259"/>
      <c r="S175" s="259"/>
      <c r="T175" s="26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1" t="s">
        <v>464</v>
      </c>
      <c r="AU175" s="261" t="s">
        <v>86</v>
      </c>
      <c r="AV175" s="13" t="s">
        <v>86</v>
      </c>
      <c r="AW175" s="13" t="s">
        <v>34</v>
      </c>
      <c r="AX175" s="13" t="s">
        <v>76</v>
      </c>
      <c r="AY175" s="261" t="s">
        <v>135</v>
      </c>
    </row>
    <row r="176" s="13" customFormat="1">
      <c r="A176" s="13"/>
      <c r="B176" s="250"/>
      <c r="C176" s="251"/>
      <c r="D176" s="252" t="s">
        <v>464</v>
      </c>
      <c r="E176" s="253" t="s">
        <v>1</v>
      </c>
      <c r="F176" s="254" t="s">
        <v>506</v>
      </c>
      <c r="G176" s="251"/>
      <c r="H176" s="255">
        <v>14.699999999999999</v>
      </c>
      <c r="I176" s="256"/>
      <c r="J176" s="251"/>
      <c r="K176" s="251"/>
      <c r="L176" s="257"/>
      <c r="M176" s="258"/>
      <c r="N176" s="259"/>
      <c r="O176" s="259"/>
      <c r="P176" s="259"/>
      <c r="Q176" s="259"/>
      <c r="R176" s="259"/>
      <c r="S176" s="259"/>
      <c r="T176" s="26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1" t="s">
        <v>464</v>
      </c>
      <c r="AU176" s="261" t="s">
        <v>86</v>
      </c>
      <c r="AV176" s="13" t="s">
        <v>86</v>
      </c>
      <c r="AW176" s="13" t="s">
        <v>34</v>
      </c>
      <c r="AX176" s="13" t="s">
        <v>76</v>
      </c>
      <c r="AY176" s="261" t="s">
        <v>135</v>
      </c>
    </row>
    <row r="177" s="14" customFormat="1">
      <c r="A177" s="14"/>
      <c r="B177" s="262"/>
      <c r="C177" s="263"/>
      <c r="D177" s="252" t="s">
        <v>464</v>
      </c>
      <c r="E177" s="264" t="s">
        <v>1</v>
      </c>
      <c r="F177" s="265" t="s">
        <v>466</v>
      </c>
      <c r="G177" s="263"/>
      <c r="H177" s="266">
        <v>14.937582944427744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2" t="s">
        <v>464</v>
      </c>
      <c r="AU177" s="272" t="s">
        <v>86</v>
      </c>
      <c r="AV177" s="14" t="s">
        <v>142</v>
      </c>
      <c r="AW177" s="14" t="s">
        <v>34</v>
      </c>
      <c r="AX177" s="14" t="s">
        <v>84</v>
      </c>
      <c r="AY177" s="272" t="s">
        <v>135</v>
      </c>
    </row>
    <row r="178" s="2" customFormat="1" ht="16.5" customHeight="1">
      <c r="A178" s="39"/>
      <c r="B178" s="40"/>
      <c r="C178" s="234" t="s">
        <v>8</v>
      </c>
      <c r="D178" s="234" t="s">
        <v>199</v>
      </c>
      <c r="E178" s="235" t="s">
        <v>507</v>
      </c>
      <c r="F178" s="236" t="s">
        <v>508</v>
      </c>
      <c r="G178" s="237" t="s">
        <v>339</v>
      </c>
      <c r="H178" s="238">
        <v>29.399999999999999</v>
      </c>
      <c r="I178" s="239"/>
      <c r="J178" s="240">
        <f>ROUND(I178*H178,2)</f>
        <v>0</v>
      </c>
      <c r="K178" s="241"/>
      <c r="L178" s="242"/>
      <c r="M178" s="243" t="s">
        <v>1</v>
      </c>
      <c r="N178" s="244" t="s">
        <v>41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151</v>
      </c>
      <c r="AT178" s="232" t="s">
        <v>199</v>
      </c>
      <c r="AU178" s="232" t="s">
        <v>86</v>
      </c>
      <c r="AY178" s="18" t="s">
        <v>135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84</v>
      </c>
      <c r="BK178" s="233">
        <f>ROUND(I178*H178,2)</f>
        <v>0</v>
      </c>
      <c r="BL178" s="18" t="s">
        <v>142</v>
      </c>
      <c r="BM178" s="232" t="s">
        <v>187</v>
      </c>
    </row>
    <row r="179" s="13" customFormat="1">
      <c r="A179" s="13"/>
      <c r="B179" s="250"/>
      <c r="C179" s="251"/>
      <c r="D179" s="252" t="s">
        <v>464</v>
      </c>
      <c r="E179" s="253" t="s">
        <v>1</v>
      </c>
      <c r="F179" s="254" t="s">
        <v>509</v>
      </c>
      <c r="G179" s="251"/>
      <c r="H179" s="255">
        <v>14.699999999999999</v>
      </c>
      <c r="I179" s="256"/>
      <c r="J179" s="251"/>
      <c r="K179" s="251"/>
      <c r="L179" s="257"/>
      <c r="M179" s="258"/>
      <c r="N179" s="259"/>
      <c r="O179" s="259"/>
      <c r="P179" s="259"/>
      <c r="Q179" s="259"/>
      <c r="R179" s="259"/>
      <c r="S179" s="259"/>
      <c r="T179" s="26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1" t="s">
        <v>464</v>
      </c>
      <c r="AU179" s="261" t="s">
        <v>86</v>
      </c>
      <c r="AV179" s="13" t="s">
        <v>86</v>
      </c>
      <c r="AW179" s="13" t="s">
        <v>34</v>
      </c>
      <c r="AX179" s="13" t="s">
        <v>76</v>
      </c>
      <c r="AY179" s="261" t="s">
        <v>135</v>
      </c>
    </row>
    <row r="180" s="14" customFormat="1">
      <c r="A180" s="14"/>
      <c r="B180" s="262"/>
      <c r="C180" s="263"/>
      <c r="D180" s="252" t="s">
        <v>464</v>
      </c>
      <c r="E180" s="264" t="s">
        <v>1</v>
      </c>
      <c r="F180" s="265" t="s">
        <v>466</v>
      </c>
      <c r="G180" s="263"/>
      <c r="H180" s="266">
        <v>14.699999999999999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2" t="s">
        <v>464</v>
      </c>
      <c r="AU180" s="272" t="s">
        <v>86</v>
      </c>
      <c r="AV180" s="14" t="s">
        <v>142</v>
      </c>
      <c r="AW180" s="14" t="s">
        <v>34</v>
      </c>
      <c r="AX180" s="14" t="s">
        <v>76</v>
      </c>
      <c r="AY180" s="272" t="s">
        <v>135</v>
      </c>
    </row>
    <row r="181" s="13" customFormat="1">
      <c r="A181" s="13"/>
      <c r="B181" s="250"/>
      <c r="C181" s="251"/>
      <c r="D181" s="252" t="s">
        <v>464</v>
      </c>
      <c r="E181" s="253" t="s">
        <v>1</v>
      </c>
      <c r="F181" s="254" t="s">
        <v>510</v>
      </c>
      <c r="G181" s="251"/>
      <c r="H181" s="255">
        <v>29.399999999999999</v>
      </c>
      <c r="I181" s="256"/>
      <c r="J181" s="251"/>
      <c r="K181" s="251"/>
      <c r="L181" s="257"/>
      <c r="M181" s="258"/>
      <c r="N181" s="259"/>
      <c r="O181" s="259"/>
      <c r="P181" s="259"/>
      <c r="Q181" s="259"/>
      <c r="R181" s="259"/>
      <c r="S181" s="259"/>
      <c r="T181" s="26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1" t="s">
        <v>464</v>
      </c>
      <c r="AU181" s="261" t="s">
        <v>86</v>
      </c>
      <c r="AV181" s="13" t="s">
        <v>86</v>
      </c>
      <c r="AW181" s="13" t="s">
        <v>34</v>
      </c>
      <c r="AX181" s="13" t="s">
        <v>76</v>
      </c>
      <c r="AY181" s="261" t="s">
        <v>135</v>
      </c>
    </row>
    <row r="182" s="14" customFormat="1">
      <c r="A182" s="14"/>
      <c r="B182" s="262"/>
      <c r="C182" s="263"/>
      <c r="D182" s="252" t="s">
        <v>464</v>
      </c>
      <c r="E182" s="264" t="s">
        <v>1</v>
      </c>
      <c r="F182" s="265" t="s">
        <v>466</v>
      </c>
      <c r="G182" s="263"/>
      <c r="H182" s="266">
        <v>29.399999999999999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2" t="s">
        <v>464</v>
      </c>
      <c r="AU182" s="272" t="s">
        <v>86</v>
      </c>
      <c r="AV182" s="14" t="s">
        <v>142</v>
      </c>
      <c r="AW182" s="14" t="s">
        <v>34</v>
      </c>
      <c r="AX182" s="14" t="s">
        <v>84</v>
      </c>
      <c r="AY182" s="272" t="s">
        <v>135</v>
      </c>
    </row>
    <row r="183" s="2" customFormat="1" ht="24.15" customHeight="1">
      <c r="A183" s="39"/>
      <c r="B183" s="40"/>
      <c r="C183" s="220" t="s">
        <v>188</v>
      </c>
      <c r="D183" s="220" t="s">
        <v>138</v>
      </c>
      <c r="E183" s="221" t="s">
        <v>511</v>
      </c>
      <c r="F183" s="222" t="s">
        <v>512</v>
      </c>
      <c r="G183" s="223" t="s">
        <v>157</v>
      </c>
      <c r="H183" s="224">
        <v>3.5569999999999999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41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142</v>
      </c>
      <c r="AT183" s="232" t="s">
        <v>138</v>
      </c>
      <c r="AU183" s="232" t="s">
        <v>86</v>
      </c>
      <c r="AY183" s="18" t="s">
        <v>135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84</v>
      </c>
      <c r="BK183" s="233">
        <f>ROUND(I183*H183,2)</f>
        <v>0</v>
      </c>
      <c r="BL183" s="18" t="s">
        <v>142</v>
      </c>
      <c r="BM183" s="232" t="s">
        <v>191</v>
      </c>
    </row>
    <row r="184" s="13" customFormat="1">
      <c r="A184" s="13"/>
      <c r="B184" s="250"/>
      <c r="C184" s="251"/>
      <c r="D184" s="252" t="s">
        <v>464</v>
      </c>
      <c r="E184" s="253" t="s">
        <v>1</v>
      </c>
      <c r="F184" s="254" t="s">
        <v>513</v>
      </c>
      <c r="G184" s="251"/>
      <c r="H184" s="255">
        <v>3.5573396206768084</v>
      </c>
      <c r="I184" s="256"/>
      <c r="J184" s="251"/>
      <c r="K184" s="251"/>
      <c r="L184" s="257"/>
      <c r="M184" s="258"/>
      <c r="N184" s="259"/>
      <c r="O184" s="259"/>
      <c r="P184" s="259"/>
      <c r="Q184" s="259"/>
      <c r="R184" s="259"/>
      <c r="S184" s="259"/>
      <c r="T184" s="26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1" t="s">
        <v>464</v>
      </c>
      <c r="AU184" s="261" t="s">
        <v>86</v>
      </c>
      <c r="AV184" s="13" t="s">
        <v>86</v>
      </c>
      <c r="AW184" s="13" t="s">
        <v>34</v>
      </c>
      <c r="AX184" s="13" t="s">
        <v>76</v>
      </c>
      <c r="AY184" s="261" t="s">
        <v>135</v>
      </c>
    </row>
    <row r="185" s="14" customFormat="1">
      <c r="A185" s="14"/>
      <c r="B185" s="262"/>
      <c r="C185" s="263"/>
      <c r="D185" s="252" t="s">
        <v>464</v>
      </c>
      <c r="E185" s="264" t="s">
        <v>1</v>
      </c>
      <c r="F185" s="265" t="s">
        <v>466</v>
      </c>
      <c r="G185" s="263"/>
      <c r="H185" s="266">
        <v>3.5573396206768084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2" t="s">
        <v>464</v>
      </c>
      <c r="AU185" s="272" t="s">
        <v>86</v>
      </c>
      <c r="AV185" s="14" t="s">
        <v>142</v>
      </c>
      <c r="AW185" s="14" t="s">
        <v>34</v>
      </c>
      <c r="AX185" s="14" t="s">
        <v>84</v>
      </c>
      <c r="AY185" s="272" t="s">
        <v>135</v>
      </c>
    </row>
    <row r="186" s="2" customFormat="1" ht="16.5" customHeight="1">
      <c r="A186" s="39"/>
      <c r="B186" s="40"/>
      <c r="C186" s="234" t="s">
        <v>168</v>
      </c>
      <c r="D186" s="234" t="s">
        <v>199</v>
      </c>
      <c r="E186" s="235" t="s">
        <v>514</v>
      </c>
      <c r="F186" s="236" t="s">
        <v>515</v>
      </c>
      <c r="G186" s="237" t="s">
        <v>339</v>
      </c>
      <c r="H186" s="238">
        <v>7.1139999999999999</v>
      </c>
      <c r="I186" s="239"/>
      <c r="J186" s="240">
        <f>ROUND(I186*H186,2)</f>
        <v>0</v>
      </c>
      <c r="K186" s="241"/>
      <c r="L186" s="242"/>
      <c r="M186" s="243" t="s">
        <v>1</v>
      </c>
      <c r="N186" s="244" t="s">
        <v>41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151</v>
      </c>
      <c r="AT186" s="232" t="s">
        <v>199</v>
      </c>
      <c r="AU186" s="232" t="s">
        <v>86</v>
      </c>
      <c r="AY186" s="18" t="s">
        <v>135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84</v>
      </c>
      <c r="BK186" s="233">
        <f>ROUND(I186*H186,2)</f>
        <v>0</v>
      </c>
      <c r="BL186" s="18" t="s">
        <v>142</v>
      </c>
      <c r="BM186" s="232" t="s">
        <v>194</v>
      </c>
    </row>
    <row r="187" s="13" customFormat="1">
      <c r="A187" s="13"/>
      <c r="B187" s="250"/>
      <c r="C187" s="251"/>
      <c r="D187" s="252" t="s">
        <v>464</v>
      </c>
      <c r="E187" s="253" t="s">
        <v>1</v>
      </c>
      <c r="F187" s="254" t="s">
        <v>516</v>
      </c>
      <c r="G187" s="251"/>
      <c r="H187" s="255">
        <v>3.5569999999999999</v>
      </c>
      <c r="I187" s="256"/>
      <c r="J187" s="251"/>
      <c r="K187" s="251"/>
      <c r="L187" s="257"/>
      <c r="M187" s="258"/>
      <c r="N187" s="259"/>
      <c r="O187" s="259"/>
      <c r="P187" s="259"/>
      <c r="Q187" s="259"/>
      <c r="R187" s="259"/>
      <c r="S187" s="259"/>
      <c r="T187" s="26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1" t="s">
        <v>464</v>
      </c>
      <c r="AU187" s="261" t="s">
        <v>86</v>
      </c>
      <c r="AV187" s="13" t="s">
        <v>86</v>
      </c>
      <c r="AW187" s="13" t="s">
        <v>34</v>
      </c>
      <c r="AX187" s="13" t="s">
        <v>76</v>
      </c>
      <c r="AY187" s="261" t="s">
        <v>135</v>
      </c>
    </row>
    <row r="188" s="14" customFormat="1">
      <c r="A188" s="14"/>
      <c r="B188" s="262"/>
      <c r="C188" s="263"/>
      <c r="D188" s="252" t="s">
        <v>464</v>
      </c>
      <c r="E188" s="264" t="s">
        <v>1</v>
      </c>
      <c r="F188" s="265" t="s">
        <v>466</v>
      </c>
      <c r="G188" s="263"/>
      <c r="H188" s="266">
        <v>3.5569999999999999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2" t="s">
        <v>464</v>
      </c>
      <c r="AU188" s="272" t="s">
        <v>86</v>
      </c>
      <c r="AV188" s="14" t="s">
        <v>142</v>
      </c>
      <c r="AW188" s="14" t="s">
        <v>34</v>
      </c>
      <c r="AX188" s="14" t="s">
        <v>76</v>
      </c>
      <c r="AY188" s="272" t="s">
        <v>135</v>
      </c>
    </row>
    <row r="189" s="13" customFormat="1">
      <c r="A189" s="13"/>
      <c r="B189" s="250"/>
      <c r="C189" s="251"/>
      <c r="D189" s="252" t="s">
        <v>464</v>
      </c>
      <c r="E189" s="253" t="s">
        <v>1</v>
      </c>
      <c r="F189" s="254" t="s">
        <v>517</v>
      </c>
      <c r="G189" s="251"/>
      <c r="H189" s="255">
        <v>7.1139999999999999</v>
      </c>
      <c r="I189" s="256"/>
      <c r="J189" s="251"/>
      <c r="K189" s="251"/>
      <c r="L189" s="257"/>
      <c r="M189" s="258"/>
      <c r="N189" s="259"/>
      <c r="O189" s="259"/>
      <c r="P189" s="259"/>
      <c r="Q189" s="259"/>
      <c r="R189" s="259"/>
      <c r="S189" s="259"/>
      <c r="T189" s="26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1" t="s">
        <v>464</v>
      </c>
      <c r="AU189" s="261" t="s">
        <v>86</v>
      </c>
      <c r="AV189" s="13" t="s">
        <v>86</v>
      </c>
      <c r="AW189" s="13" t="s">
        <v>34</v>
      </c>
      <c r="AX189" s="13" t="s">
        <v>76</v>
      </c>
      <c r="AY189" s="261" t="s">
        <v>135</v>
      </c>
    </row>
    <row r="190" s="14" customFormat="1">
      <c r="A190" s="14"/>
      <c r="B190" s="262"/>
      <c r="C190" s="263"/>
      <c r="D190" s="252" t="s">
        <v>464</v>
      </c>
      <c r="E190" s="264" t="s">
        <v>1</v>
      </c>
      <c r="F190" s="265" t="s">
        <v>466</v>
      </c>
      <c r="G190" s="263"/>
      <c r="H190" s="266">
        <v>7.1139999999999999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2" t="s">
        <v>464</v>
      </c>
      <c r="AU190" s="272" t="s">
        <v>86</v>
      </c>
      <c r="AV190" s="14" t="s">
        <v>142</v>
      </c>
      <c r="AW190" s="14" t="s">
        <v>34</v>
      </c>
      <c r="AX190" s="14" t="s">
        <v>84</v>
      </c>
      <c r="AY190" s="272" t="s">
        <v>135</v>
      </c>
    </row>
    <row r="191" s="2" customFormat="1" ht="24.15" customHeight="1">
      <c r="A191" s="39"/>
      <c r="B191" s="40"/>
      <c r="C191" s="220" t="s">
        <v>195</v>
      </c>
      <c r="D191" s="220" t="s">
        <v>138</v>
      </c>
      <c r="E191" s="221" t="s">
        <v>518</v>
      </c>
      <c r="F191" s="222" t="s">
        <v>519</v>
      </c>
      <c r="G191" s="223" t="s">
        <v>485</v>
      </c>
      <c r="H191" s="224">
        <v>294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41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142</v>
      </c>
      <c r="AT191" s="232" t="s">
        <v>138</v>
      </c>
      <c r="AU191" s="232" t="s">
        <v>86</v>
      </c>
      <c r="AY191" s="18" t="s">
        <v>135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84</v>
      </c>
      <c r="BK191" s="233">
        <f>ROUND(I191*H191,2)</f>
        <v>0</v>
      </c>
      <c r="BL191" s="18" t="s">
        <v>142</v>
      </c>
      <c r="BM191" s="232" t="s">
        <v>198</v>
      </c>
    </row>
    <row r="192" s="13" customFormat="1">
      <c r="A192" s="13"/>
      <c r="B192" s="250"/>
      <c r="C192" s="251"/>
      <c r="D192" s="252" t="s">
        <v>464</v>
      </c>
      <c r="E192" s="253" t="s">
        <v>1</v>
      </c>
      <c r="F192" s="254" t="s">
        <v>520</v>
      </c>
      <c r="G192" s="251"/>
      <c r="H192" s="255">
        <v>294</v>
      </c>
      <c r="I192" s="256"/>
      <c r="J192" s="251"/>
      <c r="K192" s="251"/>
      <c r="L192" s="257"/>
      <c r="M192" s="258"/>
      <c r="N192" s="259"/>
      <c r="O192" s="259"/>
      <c r="P192" s="259"/>
      <c r="Q192" s="259"/>
      <c r="R192" s="259"/>
      <c r="S192" s="259"/>
      <c r="T192" s="26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1" t="s">
        <v>464</v>
      </c>
      <c r="AU192" s="261" t="s">
        <v>86</v>
      </c>
      <c r="AV192" s="13" t="s">
        <v>86</v>
      </c>
      <c r="AW192" s="13" t="s">
        <v>34</v>
      </c>
      <c r="AX192" s="13" t="s">
        <v>76</v>
      </c>
      <c r="AY192" s="261" t="s">
        <v>135</v>
      </c>
    </row>
    <row r="193" s="14" customFormat="1">
      <c r="A193" s="14"/>
      <c r="B193" s="262"/>
      <c r="C193" s="263"/>
      <c r="D193" s="252" t="s">
        <v>464</v>
      </c>
      <c r="E193" s="264" t="s">
        <v>1</v>
      </c>
      <c r="F193" s="265" t="s">
        <v>466</v>
      </c>
      <c r="G193" s="263"/>
      <c r="H193" s="266">
        <v>294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2" t="s">
        <v>464</v>
      </c>
      <c r="AU193" s="272" t="s">
        <v>86</v>
      </c>
      <c r="AV193" s="14" t="s">
        <v>142</v>
      </c>
      <c r="AW193" s="14" t="s">
        <v>34</v>
      </c>
      <c r="AX193" s="14" t="s">
        <v>84</v>
      </c>
      <c r="AY193" s="272" t="s">
        <v>135</v>
      </c>
    </row>
    <row r="194" s="12" customFormat="1" ht="22.8" customHeight="1">
      <c r="A194" s="12"/>
      <c r="B194" s="204"/>
      <c r="C194" s="205"/>
      <c r="D194" s="206" t="s">
        <v>75</v>
      </c>
      <c r="E194" s="218" t="s">
        <v>142</v>
      </c>
      <c r="F194" s="218" t="s">
        <v>521</v>
      </c>
      <c r="G194" s="205"/>
      <c r="H194" s="205"/>
      <c r="I194" s="208"/>
      <c r="J194" s="219">
        <f>BK194</f>
        <v>0</v>
      </c>
      <c r="K194" s="205"/>
      <c r="L194" s="210"/>
      <c r="M194" s="211"/>
      <c r="N194" s="212"/>
      <c r="O194" s="212"/>
      <c r="P194" s="213">
        <f>SUM(P195:P197)</f>
        <v>0</v>
      </c>
      <c r="Q194" s="212"/>
      <c r="R194" s="213">
        <f>SUM(R195:R197)</f>
        <v>0</v>
      </c>
      <c r="S194" s="212"/>
      <c r="T194" s="214">
        <f>SUM(T195:T197)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5" t="s">
        <v>84</v>
      </c>
      <c r="AT194" s="216" t="s">
        <v>75</v>
      </c>
      <c r="AU194" s="216" t="s">
        <v>84</v>
      </c>
      <c r="AY194" s="215" t="s">
        <v>135</v>
      </c>
      <c r="BK194" s="217">
        <f>SUM(BK195:BK197)</f>
        <v>0</v>
      </c>
    </row>
    <row r="195" s="2" customFormat="1" ht="16.5" customHeight="1">
      <c r="A195" s="39"/>
      <c r="B195" s="40"/>
      <c r="C195" s="220" t="s">
        <v>171</v>
      </c>
      <c r="D195" s="220" t="s">
        <v>138</v>
      </c>
      <c r="E195" s="221" t="s">
        <v>522</v>
      </c>
      <c r="F195" s="222" t="s">
        <v>523</v>
      </c>
      <c r="G195" s="223" t="s">
        <v>157</v>
      </c>
      <c r="H195" s="224">
        <v>1.26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41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142</v>
      </c>
      <c r="AT195" s="232" t="s">
        <v>138</v>
      </c>
      <c r="AU195" s="232" t="s">
        <v>86</v>
      </c>
      <c r="AY195" s="18" t="s">
        <v>135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84</v>
      </c>
      <c r="BK195" s="233">
        <f>ROUND(I195*H195,2)</f>
        <v>0</v>
      </c>
      <c r="BL195" s="18" t="s">
        <v>142</v>
      </c>
      <c r="BM195" s="232" t="s">
        <v>203</v>
      </c>
    </row>
    <row r="196" s="13" customFormat="1">
      <c r="A196" s="13"/>
      <c r="B196" s="250"/>
      <c r="C196" s="251"/>
      <c r="D196" s="252" t="s">
        <v>464</v>
      </c>
      <c r="E196" s="253" t="s">
        <v>1</v>
      </c>
      <c r="F196" s="254" t="s">
        <v>524</v>
      </c>
      <c r="G196" s="251"/>
      <c r="H196" s="255">
        <v>1.26</v>
      </c>
      <c r="I196" s="256"/>
      <c r="J196" s="251"/>
      <c r="K196" s="251"/>
      <c r="L196" s="257"/>
      <c r="M196" s="258"/>
      <c r="N196" s="259"/>
      <c r="O196" s="259"/>
      <c r="P196" s="259"/>
      <c r="Q196" s="259"/>
      <c r="R196" s="259"/>
      <c r="S196" s="259"/>
      <c r="T196" s="26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1" t="s">
        <v>464</v>
      </c>
      <c r="AU196" s="261" t="s">
        <v>86</v>
      </c>
      <c r="AV196" s="13" t="s">
        <v>86</v>
      </c>
      <c r="AW196" s="13" t="s">
        <v>34</v>
      </c>
      <c r="AX196" s="13" t="s">
        <v>76</v>
      </c>
      <c r="AY196" s="261" t="s">
        <v>135</v>
      </c>
    </row>
    <row r="197" s="14" customFormat="1">
      <c r="A197" s="14"/>
      <c r="B197" s="262"/>
      <c r="C197" s="263"/>
      <c r="D197" s="252" t="s">
        <v>464</v>
      </c>
      <c r="E197" s="264" t="s">
        <v>1</v>
      </c>
      <c r="F197" s="265" t="s">
        <v>466</v>
      </c>
      <c r="G197" s="263"/>
      <c r="H197" s="266">
        <v>1.26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2" t="s">
        <v>464</v>
      </c>
      <c r="AU197" s="272" t="s">
        <v>86</v>
      </c>
      <c r="AV197" s="14" t="s">
        <v>142</v>
      </c>
      <c r="AW197" s="14" t="s">
        <v>34</v>
      </c>
      <c r="AX197" s="14" t="s">
        <v>84</v>
      </c>
      <c r="AY197" s="272" t="s">
        <v>135</v>
      </c>
    </row>
    <row r="198" s="12" customFormat="1" ht="22.8" customHeight="1">
      <c r="A198" s="12"/>
      <c r="B198" s="204"/>
      <c r="C198" s="205"/>
      <c r="D198" s="206" t="s">
        <v>75</v>
      </c>
      <c r="E198" s="218" t="s">
        <v>154</v>
      </c>
      <c r="F198" s="218" t="s">
        <v>525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SUM(P199:P241)</f>
        <v>0</v>
      </c>
      <c r="Q198" s="212"/>
      <c r="R198" s="213">
        <f>SUM(R199:R241)</f>
        <v>0</v>
      </c>
      <c r="S198" s="212"/>
      <c r="T198" s="214">
        <f>SUM(T199:T241)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135</v>
      </c>
      <c r="BK198" s="217">
        <f>SUM(BK199:BK241)</f>
        <v>0</v>
      </c>
    </row>
    <row r="199" s="2" customFormat="1" ht="24.15" customHeight="1">
      <c r="A199" s="39"/>
      <c r="B199" s="40"/>
      <c r="C199" s="220" t="s">
        <v>206</v>
      </c>
      <c r="D199" s="220" t="s">
        <v>138</v>
      </c>
      <c r="E199" s="221" t="s">
        <v>526</v>
      </c>
      <c r="F199" s="222" t="s">
        <v>527</v>
      </c>
      <c r="G199" s="223" t="s">
        <v>485</v>
      </c>
      <c r="H199" s="224">
        <v>337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41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142</v>
      </c>
      <c r="AT199" s="232" t="s">
        <v>138</v>
      </c>
      <c r="AU199" s="232" t="s">
        <v>86</v>
      </c>
      <c r="AY199" s="18" t="s">
        <v>135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84</v>
      </c>
      <c r="BK199" s="233">
        <f>ROUND(I199*H199,2)</f>
        <v>0</v>
      </c>
      <c r="BL199" s="18" t="s">
        <v>142</v>
      </c>
      <c r="BM199" s="232" t="s">
        <v>209</v>
      </c>
    </row>
    <row r="200" s="13" customFormat="1">
      <c r="A200" s="13"/>
      <c r="B200" s="250"/>
      <c r="C200" s="251"/>
      <c r="D200" s="252" t="s">
        <v>464</v>
      </c>
      <c r="E200" s="253" t="s">
        <v>1</v>
      </c>
      <c r="F200" s="254" t="s">
        <v>528</v>
      </c>
      <c r="G200" s="251"/>
      <c r="H200" s="255">
        <v>337</v>
      </c>
      <c r="I200" s="256"/>
      <c r="J200" s="251"/>
      <c r="K200" s="251"/>
      <c r="L200" s="257"/>
      <c r="M200" s="258"/>
      <c r="N200" s="259"/>
      <c r="O200" s="259"/>
      <c r="P200" s="259"/>
      <c r="Q200" s="259"/>
      <c r="R200" s="259"/>
      <c r="S200" s="259"/>
      <c r="T200" s="26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1" t="s">
        <v>464</v>
      </c>
      <c r="AU200" s="261" t="s">
        <v>86</v>
      </c>
      <c r="AV200" s="13" t="s">
        <v>86</v>
      </c>
      <c r="AW200" s="13" t="s">
        <v>34</v>
      </c>
      <c r="AX200" s="13" t="s">
        <v>76</v>
      </c>
      <c r="AY200" s="261" t="s">
        <v>135</v>
      </c>
    </row>
    <row r="201" s="14" customFormat="1">
      <c r="A201" s="14"/>
      <c r="B201" s="262"/>
      <c r="C201" s="263"/>
      <c r="D201" s="252" t="s">
        <v>464</v>
      </c>
      <c r="E201" s="264" t="s">
        <v>1</v>
      </c>
      <c r="F201" s="265" t="s">
        <v>466</v>
      </c>
      <c r="G201" s="263"/>
      <c r="H201" s="266">
        <v>337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2" t="s">
        <v>464</v>
      </c>
      <c r="AU201" s="272" t="s">
        <v>86</v>
      </c>
      <c r="AV201" s="14" t="s">
        <v>142</v>
      </c>
      <c r="AW201" s="14" t="s">
        <v>34</v>
      </c>
      <c r="AX201" s="14" t="s">
        <v>84</v>
      </c>
      <c r="AY201" s="272" t="s">
        <v>135</v>
      </c>
    </row>
    <row r="202" s="2" customFormat="1" ht="24.15" customHeight="1">
      <c r="A202" s="39"/>
      <c r="B202" s="40"/>
      <c r="C202" s="220" t="s">
        <v>177</v>
      </c>
      <c r="D202" s="220" t="s">
        <v>138</v>
      </c>
      <c r="E202" s="221" t="s">
        <v>529</v>
      </c>
      <c r="F202" s="222" t="s">
        <v>530</v>
      </c>
      <c r="G202" s="223" t="s">
        <v>485</v>
      </c>
      <c r="H202" s="224">
        <v>146.75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41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142</v>
      </c>
      <c r="AT202" s="232" t="s">
        <v>138</v>
      </c>
      <c r="AU202" s="232" t="s">
        <v>86</v>
      </c>
      <c r="AY202" s="18" t="s">
        <v>135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84</v>
      </c>
      <c r="BK202" s="233">
        <f>ROUND(I202*H202,2)</f>
        <v>0</v>
      </c>
      <c r="BL202" s="18" t="s">
        <v>142</v>
      </c>
      <c r="BM202" s="232" t="s">
        <v>213</v>
      </c>
    </row>
    <row r="203" s="13" customFormat="1">
      <c r="A203" s="13"/>
      <c r="B203" s="250"/>
      <c r="C203" s="251"/>
      <c r="D203" s="252" t="s">
        <v>464</v>
      </c>
      <c r="E203" s="253" t="s">
        <v>1</v>
      </c>
      <c r="F203" s="254" t="s">
        <v>531</v>
      </c>
      <c r="G203" s="251"/>
      <c r="H203" s="255">
        <v>146.75</v>
      </c>
      <c r="I203" s="256"/>
      <c r="J203" s="251"/>
      <c r="K203" s="251"/>
      <c r="L203" s="257"/>
      <c r="M203" s="258"/>
      <c r="N203" s="259"/>
      <c r="O203" s="259"/>
      <c r="P203" s="259"/>
      <c r="Q203" s="259"/>
      <c r="R203" s="259"/>
      <c r="S203" s="259"/>
      <c r="T203" s="26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1" t="s">
        <v>464</v>
      </c>
      <c r="AU203" s="261" t="s">
        <v>86</v>
      </c>
      <c r="AV203" s="13" t="s">
        <v>86</v>
      </c>
      <c r="AW203" s="13" t="s">
        <v>34</v>
      </c>
      <c r="AX203" s="13" t="s">
        <v>76</v>
      </c>
      <c r="AY203" s="261" t="s">
        <v>135</v>
      </c>
    </row>
    <row r="204" s="14" customFormat="1">
      <c r="A204" s="14"/>
      <c r="B204" s="262"/>
      <c r="C204" s="263"/>
      <c r="D204" s="252" t="s">
        <v>464</v>
      </c>
      <c r="E204" s="264" t="s">
        <v>1</v>
      </c>
      <c r="F204" s="265" t="s">
        <v>466</v>
      </c>
      <c r="G204" s="263"/>
      <c r="H204" s="266">
        <v>146.75</v>
      </c>
      <c r="I204" s="267"/>
      <c r="J204" s="263"/>
      <c r="K204" s="263"/>
      <c r="L204" s="268"/>
      <c r="M204" s="269"/>
      <c r="N204" s="270"/>
      <c r="O204" s="270"/>
      <c r="P204" s="270"/>
      <c r="Q204" s="270"/>
      <c r="R204" s="270"/>
      <c r="S204" s="270"/>
      <c r="T204" s="27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2" t="s">
        <v>464</v>
      </c>
      <c r="AU204" s="272" t="s">
        <v>86</v>
      </c>
      <c r="AV204" s="14" t="s">
        <v>142</v>
      </c>
      <c r="AW204" s="14" t="s">
        <v>34</v>
      </c>
      <c r="AX204" s="14" t="s">
        <v>84</v>
      </c>
      <c r="AY204" s="272" t="s">
        <v>135</v>
      </c>
    </row>
    <row r="205" s="2" customFormat="1" ht="24.15" customHeight="1">
      <c r="A205" s="39"/>
      <c r="B205" s="40"/>
      <c r="C205" s="220" t="s">
        <v>163</v>
      </c>
      <c r="D205" s="220" t="s">
        <v>138</v>
      </c>
      <c r="E205" s="221" t="s">
        <v>532</v>
      </c>
      <c r="F205" s="222" t="s">
        <v>533</v>
      </c>
      <c r="G205" s="223" t="s">
        <v>485</v>
      </c>
      <c r="H205" s="224">
        <v>62.100000000000001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41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142</v>
      </c>
      <c r="AT205" s="232" t="s">
        <v>138</v>
      </c>
      <c r="AU205" s="232" t="s">
        <v>86</v>
      </c>
      <c r="AY205" s="18" t="s">
        <v>135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84</v>
      </c>
      <c r="BK205" s="233">
        <f>ROUND(I205*H205,2)</f>
        <v>0</v>
      </c>
      <c r="BL205" s="18" t="s">
        <v>142</v>
      </c>
      <c r="BM205" s="232" t="s">
        <v>216</v>
      </c>
    </row>
    <row r="206" s="13" customFormat="1">
      <c r="A206" s="13"/>
      <c r="B206" s="250"/>
      <c r="C206" s="251"/>
      <c r="D206" s="252" t="s">
        <v>464</v>
      </c>
      <c r="E206" s="253" t="s">
        <v>1</v>
      </c>
      <c r="F206" s="254" t="s">
        <v>534</v>
      </c>
      <c r="G206" s="251"/>
      <c r="H206" s="255">
        <v>62.100000000000001</v>
      </c>
      <c r="I206" s="256"/>
      <c r="J206" s="251"/>
      <c r="K206" s="251"/>
      <c r="L206" s="257"/>
      <c r="M206" s="258"/>
      <c r="N206" s="259"/>
      <c r="O206" s="259"/>
      <c r="P206" s="259"/>
      <c r="Q206" s="259"/>
      <c r="R206" s="259"/>
      <c r="S206" s="259"/>
      <c r="T206" s="26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1" t="s">
        <v>464</v>
      </c>
      <c r="AU206" s="261" t="s">
        <v>86</v>
      </c>
      <c r="AV206" s="13" t="s">
        <v>86</v>
      </c>
      <c r="AW206" s="13" t="s">
        <v>34</v>
      </c>
      <c r="AX206" s="13" t="s">
        <v>76</v>
      </c>
      <c r="AY206" s="261" t="s">
        <v>135</v>
      </c>
    </row>
    <row r="207" s="14" customFormat="1">
      <c r="A207" s="14"/>
      <c r="B207" s="262"/>
      <c r="C207" s="263"/>
      <c r="D207" s="252" t="s">
        <v>464</v>
      </c>
      <c r="E207" s="264" t="s">
        <v>1</v>
      </c>
      <c r="F207" s="265" t="s">
        <v>466</v>
      </c>
      <c r="G207" s="263"/>
      <c r="H207" s="266">
        <v>62.100000000000001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2" t="s">
        <v>464</v>
      </c>
      <c r="AU207" s="272" t="s">
        <v>86</v>
      </c>
      <c r="AV207" s="14" t="s">
        <v>142</v>
      </c>
      <c r="AW207" s="14" t="s">
        <v>34</v>
      </c>
      <c r="AX207" s="14" t="s">
        <v>84</v>
      </c>
      <c r="AY207" s="272" t="s">
        <v>135</v>
      </c>
    </row>
    <row r="208" s="2" customFormat="1" ht="24.15" customHeight="1">
      <c r="A208" s="39"/>
      <c r="B208" s="40"/>
      <c r="C208" s="220" t="s">
        <v>180</v>
      </c>
      <c r="D208" s="220" t="s">
        <v>138</v>
      </c>
      <c r="E208" s="221" t="s">
        <v>535</v>
      </c>
      <c r="F208" s="222" t="s">
        <v>536</v>
      </c>
      <c r="G208" s="223" t="s">
        <v>485</v>
      </c>
      <c r="H208" s="224">
        <v>21.100000000000001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41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142</v>
      </c>
      <c r="AT208" s="232" t="s">
        <v>138</v>
      </c>
      <c r="AU208" s="232" t="s">
        <v>86</v>
      </c>
      <c r="AY208" s="18" t="s">
        <v>135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84</v>
      </c>
      <c r="BK208" s="233">
        <f>ROUND(I208*H208,2)</f>
        <v>0</v>
      </c>
      <c r="BL208" s="18" t="s">
        <v>142</v>
      </c>
      <c r="BM208" s="232" t="s">
        <v>221</v>
      </c>
    </row>
    <row r="209" s="13" customFormat="1">
      <c r="A209" s="13"/>
      <c r="B209" s="250"/>
      <c r="C209" s="251"/>
      <c r="D209" s="252" t="s">
        <v>464</v>
      </c>
      <c r="E209" s="253" t="s">
        <v>1</v>
      </c>
      <c r="F209" s="254" t="s">
        <v>537</v>
      </c>
      <c r="G209" s="251"/>
      <c r="H209" s="255">
        <v>21.100000000000001</v>
      </c>
      <c r="I209" s="256"/>
      <c r="J209" s="251"/>
      <c r="K209" s="251"/>
      <c r="L209" s="257"/>
      <c r="M209" s="258"/>
      <c r="N209" s="259"/>
      <c r="O209" s="259"/>
      <c r="P209" s="259"/>
      <c r="Q209" s="259"/>
      <c r="R209" s="259"/>
      <c r="S209" s="259"/>
      <c r="T209" s="26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1" t="s">
        <v>464</v>
      </c>
      <c r="AU209" s="261" t="s">
        <v>86</v>
      </c>
      <c r="AV209" s="13" t="s">
        <v>86</v>
      </c>
      <c r="AW209" s="13" t="s">
        <v>34</v>
      </c>
      <c r="AX209" s="13" t="s">
        <v>76</v>
      </c>
      <c r="AY209" s="261" t="s">
        <v>135</v>
      </c>
    </row>
    <row r="210" s="14" customFormat="1">
      <c r="A210" s="14"/>
      <c r="B210" s="262"/>
      <c r="C210" s="263"/>
      <c r="D210" s="252" t="s">
        <v>464</v>
      </c>
      <c r="E210" s="264" t="s">
        <v>1</v>
      </c>
      <c r="F210" s="265" t="s">
        <v>466</v>
      </c>
      <c r="G210" s="263"/>
      <c r="H210" s="266">
        <v>21.100000000000001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2" t="s">
        <v>464</v>
      </c>
      <c r="AU210" s="272" t="s">
        <v>86</v>
      </c>
      <c r="AV210" s="14" t="s">
        <v>142</v>
      </c>
      <c r="AW210" s="14" t="s">
        <v>34</v>
      </c>
      <c r="AX210" s="14" t="s">
        <v>84</v>
      </c>
      <c r="AY210" s="272" t="s">
        <v>135</v>
      </c>
    </row>
    <row r="211" s="2" customFormat="1" ht="24.15" customHeight="1">
      <c r="A211" s="39"/>
      <c r="B211" s="40"/>
      <c r="C211" s="220" t="s">
        <v>7</v>
      </c>
      <c r="D211" s="220" t="s">
        <v>138</v>
      </c>
      <c r="E211" s="221" t="s">
        <v>538</v>
      </c>
      <c r="F211" s="222" t="s">
        <v>539</v>
      </c>
      <c r="G211" s="223" t="s">
        <v>485</v>
      </c>
      <c r="H211" s="224">
        <v>137.09999999999999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41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142</v>
      </c>
      <c r="AT211" s="232" t="s">
        <v>138</v>
      </c>
      <c r="AU211" s="232" t="s">
        <v>86</v>
      </c>
      <c r="AY211" s="18" t="s">
        <v>135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84</v>
      </c>
      <c r="BK211" s="233">
        <f>ROUND(I211*H211,2)</f>
        <v>0</v>
      </c>
      <c r="BL211" s="18" t="s">
        <v>142</v>
      </c>
      <c r="BM211" s="232" t="s">
        <v>224</v>
      </c>
    </row>
    <row r="212" s="13" customFormat="1">
      <c r="A212" s="13"/>
      <c r="B212" s="250"/>
      <c r="C212" s="251"/>
      <c r="D212" s="252" t="s">
        <v>464</v>
      </c>
      <c r="E212" s="253" t="s">
        <v>1</v>
      </c>
      <c r="F212" s="254" t="s">
        <v>540</v>
      </c>
      <c r="G212" s="251"/>
      <c r="H212" s="255">
        <v>137.09999999999999</v>
      </c>
      <c r="I212" s="256"/>
      <c r="J212" s="251"/>
      <c r="K212" s="251"/>
      <c r="L212" s="257"/>
      <c r="M212" s="258"/>
      <c r="N212" s="259"/>
      <c r="O212" s="259"/>
      <c r="P212" s="259"/>
      <c r="Q212" s="259"/>
      <c r="R212" s="259"/>
      <c r="S212" s="259"/>
      <c r="T212" s="26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1" t="s">
        <v>464</v>
      </c>
      <c r="AU212" s="261" t="s">
        <v>86</v>
      </c>
      <c r="AV212" s="13" t="s">
        <v>86</v>
      </c>
      <c r="AW212" s="13" t="s">
        <v>34</v>
      </c>
      <c r="AX212" s="13" t="s">
        <v>76</v>
      </c>
      <c r="AY212" s="261" t="s">
        <v>135</v>
      </c>
    </row>
    <row r="213" s="14" customFormat="1">
      <c r="A213" s="14"/>
      <c r="B213" s="262"/>
      <c r="C213" s="263"/>
      <c r="D213" s="252" t="s">
        <v>464</v>
      </c>
      <c r="E213" s="264" t="s">
        <v>1</v>
      </c>
      <c r="F213" s="265" t="s">
        <v>466</v>
      </c>
      <c r="G213" s="263"/>
      <c r="H213" s="266">
        <v>137.09999999999999</v>
      </c>
      <c r="I213" s="267"/>
      <c r="J213" s="263"/>
      <c r="K213" s="263"/>
      <c r="L213" s="268"/>
      <c r="M213" s="269"/>
      <c r="N213" s="270"/>
      <c r="O213" s="270"/>
      <c r="P213" s="270"/>
      <c r="Q213" s="270"/>
      <c r="R213" s="270"/>
      <c r="S213" s="270"/>
      <c r="T213" s="27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2" t="s">
        <v>464</v>
      </c>
      <c r="AU213" s="272" t="s">
        <v>86</v>
      </c>
      <c r="AV213" s="14" t="s">
        <v>142</v>
      </c>
      <c r="AW213" s="14" t="s">
        <v>34</v>
      </c>
      <c r="AX213" s="14" t="s">
        <v>84</v>
      </c>
      <c r="AY213" s="272" t="s">
        <v>135</v>
      </c>
    </row>
    <row r="214" s="2" customFormat="1" ht="24.15" customHeight="1">
      <c r="A214" s="39"/>
      <c r="B214" s="40"/>
      <c r="C214" s="220" t="s">
        <v>184</v>
      </c>
      <c r="D214" s="220" t="s">
        <v>138</v>
      </c>
      <c r="E214" s="221" t="s">
        <v>541</v>
      </c>
      <c r="F214" s="222" t="s">
        <v>542</v>
      </c>
      <c r="G214" s="223" t="s">
        <v>485</v>
      </c>
      <c r="H214" s="224">
        <v>21.100000000000001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41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142</v>
      </c>
      <c r="AT214" s="232" t="s">
        <v>138</v>
      </c>
      <c r="AU214" s="232" t="s">
        <v>86</v>
      </c>
      <c r="AY214" s="18" t="s">
        <v>135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84</v>
      </c>
      <c r="BK214" s="233">
        <f>ROUND(I214*H214,2)</f>
        <v>0</v>
      </c>
      <c r="BL214" s="18" t="s">
        <v>142</v>
      </c>
      <c r="BM214" s="232" t="s">
        <v>229</v>
      </c>
    </row>
    <row r="215" s="13" customFormat="1">
      <c r="A215" s="13"/>
      <c r="B215" s="250"/>
      <c r="C215" s="251"/>
      <c r="D215" s="252" t="s">
        <v>464</v>
      </c>
      <c r="E215" s="253" t="s">
        <v>1</v>
      </c>
      <c r="F215" s="254" t="s">
        <v>537</v>
      </c>
      <c r="G215" s="251"/>
      <c r="H215" s="255">
        <v>21.100000000000001</v>
      </c>
      <c r="I215" s="256"/>
      <c r="J215" s="251"/>
      <c r="K215" s="251"/>
      <c r="L215" s="257"/>
      <c r="M215" s="258"/>
      <c r="N215" s="259"/>
      <c r="O215" s="259"/>
      <c r="P215" s="259"/>
      <c r="Q215" s="259"/>
      <c r="R215" s="259"/>
      <c r="S215" s="259"/>
      <c r="T215" s="26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1" t="s">
        <v>464</v>
      </c>
      <c r="AU215" s="261" t="s">
        <v>86</v>
      </c>
      <c r="AV215" s="13" t="s">
        <v>86</v>
      </c>
      <c r="AW215" s="13" t="s">
        <v>34</v>
      </c>
      <c r="AX215" s="13" t="s">
        <v>76</v>
      </c>
      <c r="AY215" s="261" t="s">
        <v>135</v>
      </c>
    </row>
    <row r="216" s="14" customFormat="1">
      <c r="A216" s="14"/>
      <c r="B216" s="262"/>
      <c r="C216" s="263"/>
      <c r="D216" s="252" t="s">
        <v>464</v>
      </c>
      <c r="E216" s="264" t="s">
        <v>1</v>
      </c>
      <c r="F216" s="265" t="s">
        <v>466</v>
      </c>
      <c r="G216" s="263"/>
      <c r="H216" s="266">
        <v>21.100000000000001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2" t="s">
        <v>464</v>
      </c>
      <c r="AU216" s="272" t="s">
        <v>86</v>
      </c>
      <c r="AV216" s="14" t="s">
        <v>142</v>
      </c>
      <c r="AW216" s="14" t="s">
        <v>34</v>
      </c>
      <c r="AX216" s="14" t="s">
        <v>84</v>
      </c>
      <c r="AY216" s="272" t="s">
        <v>135</v>
      </c>
    </row>
    <row r="217" s="2" customFormat="1" ht="16.5" customHeight="1">
      <c r="A217" s="39"/>
      <c r="B217" s="40"/>
      <c r="C217" s="220" t="s">
        <v>232</v>
      </c>
      <c r="D217" s="220" t="s">
        <v>138</v>
      </c>
      <c r="E217" s="221" t="s">
        <v>543</v>
      </c>
      <c r="F217" s="222" t="s">
        <v>544</v>
      </c>
      <c r="G217" s="223" t="s">
        <v>485</v>
      </c>
      <c r="H217" s="224">
        <v>4.4000000000000004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41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142</v>
      </c>
      <c r="AT217" s="232" t="s">
        <v>138</v>
      </c>
      <c r="AU217" s="232" t="s">
        <v>86</v>
      </c>
      <c r="AY217" s="18" t="s">
        <v>135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84</v>
      </c>
      <c r="BK217" s="233">
        <f>ROUND(I217*H217,2)</f>
        <v>0</v>
      </c>
      <c r="BL217" s="18" t="s">
        <v>142</v>
      </c>
      <c r="BM217" s="232" t="s">
        <v>235</v>
      </c>
    </row>
    <row r="218" s="13" customFormat="1">
      <c r="A218" s="13"/>
      <c r="B218" s="250"/>
      <c r="C218" s="251"/>
      <c r="D218" s="252" t="s">
        <v>464</v>
      </c>
      <c r="E218" s="253" t="s">
        <v>1</v>
      </c>
      <c r="F218" s="254" t="s">
        <v>545</v>
      </c>
      <c r="G218" s="251"/>
      <c r="H218" s="255">
        <v>4.4000000000000004</v>
      </c>
      <c r="I218" s="256"/>
      <c r="J218" s="251"/>
      <c r="K218" s="251"/>
      <c r="L218" s="257"/>
      <c r="M218" s="258"/>
      <c r="N218" s="259"/>
      <c r="O218" s="259"/>
      <c r="P218" s="259"/>
      <c r="Q218" s="259"/>
      <c r="R218" s="259"/>
      <c r="S218" s="259"/>
      <c r="T218" s="26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1" t="s">
        <v>464</v>
      </c>
      <c r="AU218" s="261" t="s">
        <v>86</v>
      </c>
      <c r="AV218" s="13" t="s">
        <v>86</v>
      </c>
      <c r="AW218" s="13" t="s">
        <v>34</v>
      </c>
      <c r="AX218" s="13" t="s">
        <v>76</v>
      </c>
      <c r="AY218" s="261" t="s">
        <v>135</v>
      </c>
    </row>
    <row r="219" s="14" customFormat="1">
      <c r="A219" s="14"/>
      <c r="B219" s="262"/>
      <c r="C219" s="263"/>
      <c r="D219" s="252" t="s">
        <v>464</v>
      </c>
      <c r="E219" s="264" t="s">
        <v>1</v>
      </c>
      <c r="F219" s="265" t="s">
        <v>466</v>
      </c>
      <c r="G219" s="263"/>
      <c r="H219" s="266">
        <v>4.4000000000000004</v>
      </c>
      <c r="I219" s="267"/>
      <c r="J219" s="263"/>
      <c r="K219" s="263"/>
      <c r="L219" s="268"/>
      <c r="M219" s="269"/>
      <c r="N219" s="270"/>
      <c r="O219" s="270"/>
      <c r="P219" s="270"/>
      <c r="Q219" s="270"/>
      <c r="R219" s="270"/>
      <c r="S219" s="270"/>
      <c r="T219" s="27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2" t="s">
        <v>464</v>
      </c>
      <c r="AU219" s="272" t="s">
        <v>86</v>
      </c>
      <c r="AV219" s="14" t="s">
        <v>142</v>
      </c>
      <c r="AW219" s="14" t="s">
        <v>34</v>
      </c>
      <c r="AX219" s="14" t="s">
        <v>84</v>
      </c>
      <c r="AY219" s="272" t="s">
        <v>135</v>
      </c>
    </row>
    <row r="220" s="2" customFormat="1" ht="24.15" customHeight="1">
      <c r="A220" s="39"/>
      <c r="B220" s="40"/>
      <c r="C220" s="220" t="s">
        <v>187</v>
      </c>
      <c r="D220" s="220" t="s">
        <v>138</v>
      </c>
      <c r="E220" s="221" t="s">
        <v>546</v>
      </c>
      <c r="F220" s="222" t="s">
        <v>547</v>
      </c>
      <c r="G220" s="223" t="s">
        <v>485</v>
      </c>
      <c r="H220" s="224">
        <v>13.300000000000001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41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142</v>
      </c>
      <c r="AT220" s="232" t="s">
        <v>138</v>
      </c>
      <c r="AU220" s="232" t="s">
        <v>86</v>
      </c>
      <c r="AY220" s="18" t="s">
        <v>135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84</v>
      </c>
      <c r="BK220" s="233">
        <f>ROUND(I220*H220,2)</f>
        <v>0</v>
      </c>
      <c r="BL220" s="18" t="s">
        <v>142</v>
      </c>
      <c r="BM220" s="232" t="s">
        <v>238</v>
      </c>
    </row>
    <row r="221" s="13" customFormat="1">
      <c r="A221" s="13"/>
      <c r="B221" s="250"/>
      <c r="C221" s="251"/>
      <c r="D221" s="252" t="s">
        <v>464</v>
      </c>
      <c r="E221" s="253" t="s">
        <v>1</v>
      </c>
      <c r="F221" s="254" t="s">
        <v>548</v>
      </c>
      <c r="G221" s="251"/>
      <c r="H221" s="255">
        <v>13.300000000000001</v>
      </c>
      <c r="I221" s="256"/>
      <c r="J221" s="251"/>
      <c r="K221" s="251"/>
      <c r="L221" s="257"/>
      <c r="M221" s="258"/>
      <c r="N221" s="259"/>
      <c r="O221" s="259"/>
      <c r="P221" s="259"/>
      <c r="Q221" s="259"/>
      <c r="R221" s="259"/>
      <c r="S221" s="259"/>
      <c r="T221" s="26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1" t="s">
        <v>464</v>
      </c>
      <c r="AU221" s="261" t="s">
        <v>86</v>
      </c>
      <c r="AV221" s="13" t="s">
        <v>86</v>
      </c>
      <c r="AW221" s="13" t="s">
        <v>34</v>
      </c>
      <c r="AX221" s="13" t="s">
        <v>76</v>
      </c>
      <c r="AY221" s="261" t="s">
        <v>135</v>
      </c>
    </row>
    <row r="222" s="14" customFormat="1">
      <c r="A222" s="14"/>
      <c r="B222" s="262"/>
      <c r="C222" s="263"/>
      <c r="D222" s="252" t="s">
        <v>464</v>
      </c>
      <c r="E222" s="264" t="s">
        <v>1</v>
      </c>
      <c r="F222" s="265" t="s">
        <v>466</v>
      </c>
      <c r="G222" s="263"/>
      <c r="H222" s="266">
        <v>13.300000000000001</v>
      </c>
      <c r="I222" s="267"/>
      <c r="J222" s="263"/>
      <c r="K222" s="263"/>
      <c r="L222" s="268"/>
      <c r="M222" s="269"/>
      <c r="N222" s="270"/>
      <c r="O222" s="270"/>
      <c r="P222" s="270"/>
      <c r="Q222" s="270"/>
      <c r="R222" s="270"/>
      <c r="S222" s="270"/>
      <c r="T222" s="27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2" t="s">
        <v>464</v>
      </c>
      <c r="AU222" s="272" t="s">
        <v>86</v>
      </c>
      <c r="AV222" s="14" t="s">
        <v>142</v>
      </c>
      <c r="AW222" s="14" t="s">
        <v>34</v>
      </c>
      <c r="AX222" s="14" t="s">
        <v>84</v>
      </c>
      <c r="AY222" s="272" t="s">
        <v>135</v>
      </c>
    </row>
    <row r="223" s="2" customFormat="1" ht="24.15" customHeight="1">
      <c r="A223" s="39"/>
      <c r="B223" s="40"/>
      <c r="C223" s="234" t="s">
        <v>239</v>
      </c>
      <c r="D223" s="234" t="s">
        <v>199</v>
      </c>
      <c r="E223" s="235" t="s">
        <v>549</v>
      </c>
      <c r="F223" s="236" t="s">
        <v>550</v>
      </c>
      <c r="G223" s="237" t="s">
        <v>485</v>
      </c>
      <c r="H223" s="238">
        <v>7.5190000000000001</v>
      </c>
      <c r="I223" s="239"/>
      <c r="J223" s="240">
        <f>ROUND(I223*H223,2)</f>
        <v>0</v>
      </c>
      <c r="K223" s="241"/>
      <c r="L223" s="242"/>
      <c r="M223" s="243" t="s">
        <v>1</v>
      </c>
      <c r="N223" s="244" t="s">
        <v>41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151</v>
      </c>
      <c r="AT223" s="232" t="s">
        <v>199</v>
      </c>
      <c r="AU223" s="232" t="s">
        <v>86</v>
      </c>
      <c r="AY223" s="18" t="s">
        <v>135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8" t="s">
        <v>84</v>
      </c>
      <c r="BK223" s="233">
        <f>ROUND(I223*H223,2)</f>
        <v>0</v>
      </c>
      <c r="BL223" s="18" t="s">
        <v>142</v>
      </c>
      <c r="BM223" s="232" t="s">
        <v>242</v>
      </c>
    </row>
    <row r="224" s="13" customFormat="1">
      <c r="A224" s="13"/>
      <c r="B224" s="250"/>
      <c r="C224" s="251"/>
      <c r="D224" s="252" t="s">
        <v>464</v>
      </c>
      <c r="E224" s="253" t="s">
        <v>1</v>
      </c>
      <c r="F224" s="254" t="s">
        <v>551</v>
      </c>
      <c r="G224" s="251"/>
      <c r="H224" s="255">
        <v>7.2999999999999998</v>
      </c>
      <c r="I224" s="256"/>
      <c r="J224" s="251"/>
      <c r="K224" s="251"/>
      <c r="L224" s="257"/>
      <c r="M224" s="258"/>
      <c r="N224" s="259"/>
      <c r="O224" s="259"/>
      <c r="P224" s="259"/>
      <c r="Q224" s="259"/>
      <c r="R224" s="259"/>
      <c r="S224" s="259"/>
      <c r="T224" s="26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1" t="s">
        <v>464</v>
      </c>
      <c r="AU224" s="261" t="s">
        <v>86</v>
      </c>
      <c r="AV224" s="13" t="s">
        <v>86</v>
      </c>
      <c r="AW224" s="13" t="s">
        <v>34</v>
      </c>
      <c r="AX224" s="13" t="s">
        <v>76</v>
      </c>
      <c r="AY224" s="261" t="s">
        <v>135</v>
      </c>
    </row>
    <row r="225" s="14" customFormat="1">
      <c r="A225" s="14"/>
      <c r="B225" s="262"/>
      <c r="C225" s="263"/>
      <c r="D225" s="252" t="s">
        <v>464</v>
      </c>
      <c r="E225" s="264" t="s">
        <v>1</v>
      </c>
      <c r="F225" s="265" t="s">
        <v>466</v>
      </c>
      <c r="G225" s="263"/>
      <c r="H225" s="266">
        <v>7.2999999999999998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2" t="s">
        <v>464</v>
      </c>
      <c r="AU225" s="272" t="s">
        <v>86</v>
      </c>
      <c r="AV225" s="14" t="s">
        <v>142</v>
      </c>
      <c r="AW225" s="14" t="s">
        <v>34</v>
      </c>
      <c r="AX225" s="14" t="s">
        <v>76</v>
      </c>
      <c r="AY225" s="272" t="s">
        <v>135</v>
      </c>
    </row>
    <row r="226" s="13" customFormat="1">
      <c r="A226" s="13"/>
      <c r="B226" s="250"/>
      <c r="C226" s="251"/>
      <c r="D226" s="252" t="s">
        <v>464</v>
      </c>
      <c r="E226" s="253" t="s">
        <v>1</v>
      </c>
      <c r="F226" s="254" t="s">
        <v>552</v>
      </c>
      <c r="G226" s="251"/>
      <c r="H226" s="255">
        <v>7.5190000000000001</v>
      </c>
      <c r="I226" s="256"/>
      <c r="J226" s="251"/>
      <c r="K226" s="251"/>
      <c r="L226" s="257"/>
      <c r="M226" s="258"/>
      <c r="N226" s="259"/>
      <c r="O226" s="259"/>
      <c r="P226" s="259"/>
      <c r="Q226" s="259"/>
      <c r="R226" s="259"/>
      <c r="S226" s="259"/>
      <c r="T226" s="26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1" t="s">
        <v>464</v>
      </c>
      <c r="AU226" s="261" t="s">
        <v>86</v>
      </c>
      <c r="AV226" s="13" t="s">
        <v>86</v>
      </c>
      <c r="AW226" s="13" t="s">
        <v>34</v>
      </c>
      <c r="AX226" s="13" t="s">
        <v>76</v>
      </c>
      <c r="AY226" s="261" t="s">
        <v>135</v>
      </c>
    </row>
    <row r="227" s="14" customFormat="1">
      <c r="A227" s="14"/>
      <c r="B227" s="262"/>
      <c r="C227" s="263"/>
      <c r="D227" s="252" t="s">
        <v>464</v>
      </c>
      <c r="E227" s="264" t="s">
        <v>1</v>
      </c>
      <c r="F227" s="265" t="s">
        <v>466</v>
      </c>
      <c r="G227" s="263"/>
      <c r="H227" s="266">
        <v>7.5190000000000001</v>
      </c>
      <c r="I227" s="267"/>
      <c r="J227" s="263"/>
      <c r="K227" s="263"/>
      <c r="L227" s="268"/>
      <c r="M227" s="269"/>
      <c r="N227" s="270"/>
      <c r="O227" s="270"/>
      <c r="P227" s="270"/>
      <c r="Q227" s="270"/>
      <c r="R227" s="270"/>
      <c r="S227" s="270"/>
      <c r="T227" s="27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2" t="s">
        <v>464</v>
      </c>
      <c r="AU227" s="272" t="s">
        <v>86</v>
      </c>
      <c r="AV227" s="14" t="s">
        <v>142</v>
      </c>
      <c r="AW227" s="14" t="s">
        <v>34</v>
      </c>
      <c r="AX227" s="14" t="s">
        <v>84</v>
      </c>
      <c r="AY227" s="272" t="s">
        <v>135</v>
      </c>
    </row>
    <row r="228" s="2" customFormat="1" ht="24.15" customHeight="1">
      <c r="A228" s="39"/>
      <c r="B228" s="40"/>
      <c r="C228" s="234" t="s">
        <v>191</v>
      </c>
      <c r="D228" s="234" t="s">
        <v>199</v>
      </c>
      <c r="E228" s="235" t="s">
        <v>553</v>
      </c>
      <c r="F228" s="236" t="s">
        <v>554</v>
      </c>
      <c r="G228" s="237" t="s">
        <v>485</v>
      </c>
      <c r="H228" s="238">
        <v>6.1799999999999997</v>
      </c>
      <c r="I228" s="239"/>
      <c r="J228" s="240">
        <f>ROUND(I228*H228,2)</f>
        <v>0</v>
      </c>
      <c r="K228" s="241"/>
      <c r="L228" s="242"/>
      <c r="M228" s="243" t="s">
        <v>1</v>
      </c>
      <c r="N228" s="244" t="s">
        <v>41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151</v>
      </c>
      <c r="AT228" s="232" t="s">
        <v>199</v>
      </c>
      <c r="AU228" s="232" t="s">
        <v>86</v>
      </c>
      <c r="AY228" s="18" t="s">
        <v>135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84</v>
      </c>
      <c r="BK228" s="233">
        <f>ROUND(I228*H228,2)</f>
        <v>0</v>
      </c>
      <c r="BL228" s="18" t="s">
        <v>142</v>
      </c>
      <c r="BM228" s="232" t="s">
        <v>245</v>
      </c>
    </row>
    <row r="229" s="2" customFormat="1" ht="33" customHeight="1">
      <c r="A229" s="39"/>
      <c r="B229" s="40"/>
      <c r="C229" s="220" t="s">
        <v>246</v>
      </c>
      <c r="D229" s="220" t="s">
        <v>138</v>
      </c>
      <c r="E229" s="221" t="s">
        <v>555</v>
      </c>
      <c r="F229" s="222" t="s">
        <v>556</v>
      </c>
      <c r="G229" s="223" t="s">
        <v>485</v>
      </c>
      <c r="H229" s="224">
        <v>192.59999999999999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41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142</v>
      </c>
      <c r="AT229" s="232" t="s">
        <v>138</v>
      </c>
      <c r="AU229" s="232" t="s">
        <v>86</v>
      </c>
      <c r="AY229" s="18" t="s">
        <v>135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84</v>
      </c>
      <c r="BK229" s="233">
        <f>ROUND(I229*H229,2)</f>
        <v>0</v>
      </c>
      <c r="BL229" s="18" t="s">
        <v>142</v>
      </c>
      <c r="BM229" s="232" t="s">
        <v>249</v>
      </c>
    </row>
    <row r="230" s="13" customFormat="1">
      <c r="A230" s="13"/>
      <c r="B230" s="250"/>
      <c r="C230" s="251"/>
      <c r="D230" s="252" t="s">
        <v>464</v>
      </c>
      <c r="E230" s="253" t="s">
        <v>1</v>
      </c>
      <c r="F230" s="254" t="s">
        <v>557</v>
      </c>
      <c r="G230" s="251"/>
      <c r="H230" s="255">
        <v>192.59999999999999</v>
      </c>
      <c r="I230" s="256"/>
      <c r="J230" s="251"/>
      <c r="K230" s="251"/>
      <c r="L230" s="257"/>
      <c r="M230" s="258"/>
      <c r="N230" s="259"/>
      <c r="O230" s="259"/>
      <c r="P230" s="259"/>
      <c r="Q230" s="259"/>
      <c r="R230" s="259"/>
      <c r="S230" s="259"/>
      <c r="T230" s="26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1" t="s">
        <v>464</v>
      </c>
      <c r="AU230" s="261" t="s">
        <v>86</v>
      </c>
      <c r="AV230" s="13" t="s">
        <v>86</v>
      </c>
      <c r="AW230" s="13" t="s">
        <v>34</v>
      </c>
      <c r="AX230" s="13" t="s">
        <v>76</v>
      </c>
      <c r="AY230" s="261" t="s">
        <v>135</v>
      </c>
    </row>
    <row r="231" s="14" customFormat="1">
      <c r="A231" s="14"/>
      <c r="B231" s="262"/>
      <c r="C231" s="263"/>
      <c r="D231" s="252" t="s">
        <v>464</v>
      </c>
      <c r="E231" s="264" t="s">
        <v>1</v>
      </c>
      <c r="F231" s="265" t="s">
        <v>466</v>
      </c>
      <c r="G231" s="263"/>
      <c r="H231" s="266">
        <v>192.59999999999999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2" t="s">
        <v>464</v>
      </c>
      <c r="AU231" s="272" t="s">
        <v>86</v>
      </c>
      <c r="AV231" s="14" t="s">
        <v>142</v>
      </c>
      <c r="AW231" s="14" t="s">
        <v>34</v>
      </c>
      <c r="AX231" s="14" t="s">
        <v>84</v>
      </c>
      <c r="AY231" s="272" t="s">
        <v>135</v>
      </c>
    </row>
    <row r="232" s="2" customFormat="1" ht="24.15" customHeight="1">
      <c r="A232" s="39"/>
      <c r="B232" s="40"/>
      <c r="C232" s="234" t="s">
        <v>194</v>
      </c>
      <c r="D232" s="234" t="s">
        <v>199</v>
      </c>
      <c r="E232" s="235" t="s">
        <v>558</v>
      </c>
      <c r="F232" s="236" t="s">
        <v>559</v>
      </c>
      <c r="G232" s="237" t="s">
        <v>485</v>
      </c>
      <c r="H232" s="238">
        <v>196.452</v>
      </c>
      <c r="I232" s="239"/>
      <c r="J232" s="240">
        <f>ROUND(I232*H232,2)</f>
        <v>0</v>
      </c>
      <c r="K232" s="241"/>
      <c r="L232" s="242"/>
      <c r="M232" s="243" t="s">
        <v>1</v>
      </c>
      <c r="N232" s="244" t="s">
        <v>41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151</v>
      </c>
      <c r="AT232" s="232" t="s">
        <v>199</v>
      </c>
      <c r="AU232" s="232" t="s">
        <v>86</v>
      </c>
      <c r="AY232" s="18" t="s">
        <v>135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84</v>
      </c>
      <c r="BK232" s="233">
        <f>ROUND(I232*H232,2)</f>
        <v>0</v>
      </c>
      <c r="BL232" s="18" t="s">
        <v>142</v>
      </c>
      <c r="BM232" s="232" t="s">
        <v>254</v>
      </c>
    </row>
    <row r="233" s="2" customFormat="1" ht="37.8" customHeight="1">
      <c r="A233" s="39"/>
      <c r="B233" s="40"/>
      <c r="C233" s="220" t="s">
        <v>255</v>
      </c>
      <c r="D233" s="220" t="s">
        <v>138</v>
      </c>
      <c r="E233" s="221" t="s">
        <v>560</v>
      </c>
      <c r="F233" s="222" t="s">
        <v>561</v>
      </c>
      <c r="G233" s="223" t="s">
        <v>485</v>
      </c>
      <c r="H233" s="224">
        <v>62.100000000000001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41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142</v>
      </c>
      <c r="AT233" s="232" t="s">
        <v>138</v>
      </c>
      <c r="AU233" s="232" t="s">
        <v>86</v>
      </c>
      <c r="AY233" s="18" t="s">
        <v>135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84</v>
      </c>
      <c r="BK233" s="233">
        <f>ROUND(I233*H233,2)</f>
        <v>0</v>
      </c>
      <c r="BL233" s="18" t="s">
        <v>142</v>
      </c>
      <c r="BM233" s="232" t="s">
        <v>258</v>
      </c>
    </row>
    <row r="234" s="13" customFormat="1">
      <c r="A234" s="13"/>
      <c r="B234" s="250"/>
      <c r="C234" s="251"/>
      <c r="D234" s="252" t="s">
        <v>464</v>
      </c>
      <c r="E234" s="253" t="s">
        <v>1</v>
      </c>
      <c r="F234" s="254" t="s">
        <v>534</v>
      </c>
      <c r="G234" s="251"/>
      <c r="H234" s="255">
        <v>62.100000000000001</v>
      </c>
      <c r="I234" s="256"/>
      <c r="J234" s="251"/>
      <c r="K234" s="251"/>
      <c r="L234" s="257"/>
      <c r="M234" s="258"/>
      <c r="N234" s="259"/>
      <c r="O234" s="259"/>
      <c r="P234" s="259"/>
      <c r="Q234" s="259"/>
      <c r="R234" s="259"/>
      <c r="S234" s="259"/>
      <c r="T234" s="26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1" t="s">
        <v>464</v>
      </c>
      <c r="AU234" s="261" t="s">
        <v>86</v>
      </c>
      <c r="AV234" s="13" t="s">
        <v>86</v>
      </c>
      <c r="AW234" s="13" t="s">
        <v>34</v>
      </c>
      <c r="AX234" s="13" t="s">
        <v>76</v>
      </c>
      <c r="AY234" s="261" t="s">
        <v>135</v>
      </c>
    </row>
    <row r="235" s="14" customFormat="1">
      <c r="A235" s="14"/>
      <c r="B235" s="262"/>
      <c r="C235" s="263"/>
      <c r="D235" s="252" t="s">
        <v>464</v>
      </c>
      <c r="E235" s="264" t="s">
        <v>1</v>
      </c>
      <c r="F235" s="265" t="s">
        <v>466</v>
      </c>
      <c r="G235" s="263"/>
      <c r="H235" s="266">
        <v>62.100000000000001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2" t="s">
        <v>464</v>
      </c>
      <c r="AU235" s="272" t="s">
        <v>86</v>
      </c>
      <c r="AV235" s="14" t="s">
        <v>142</v>
      </c>
      <c r="AW235" s="14" t="s">
        <v>34</v>
      </c>
      <c r="AX235" s="14" t="s">
        <v>84</v>
      </c>
      <c r="AY235" s="272" t="s">
        <v>135</v>
      </c>
    </row>
    <row r="236" s="2" customFormat="1" ht="24.15" customHeight="1">
      <c r="A236" s="39"/>
      <c r="B236" s="40"/>
      <c r="C236" s="234" t="s">
        <v>198</v>
      </c>
      <c r="D236" s="234" t="s">
        <v>199</v>
      </c>
      <c r="E236" s="235" t="s">
        <v>562</v>
      </c>
      <c r="F236" s="236" t="s">
        <v>563</v>
      </c>
      <c r="G236" s="237" t="s">
        <v>485</v>
      </c>
      <c r="H236" s="238">
        <v>63.963000000000001</v>
      </c>
      <c r="I236" s="239"/>
      <c r="J236" s="240">
        <f>ROUND(I236*H236,2)</f>
        <v>0</v>
      </c>
      <c r="K236" s="241"/>
      <c r="L236" s="242"/>
      <c r="M236" s="243" t="s">
        <v>1</v>
      </c>
      <c r="N236" s="244" t="s">
        <v>41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151</v>
      </c>
      <c r="AT236" s="232" t="s">
        <v>199</v>
      </c>
      <c r="AU236" s="232" t="s">
        <v>86</v>
      </c>
      <c r="AY236" s="18" t="s">
        <v>135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84</v>
      </c>
      <c r="BK236" s="233">
        <f>ROUND(I236*H236,2)</f>
        <v>0</v>
      </c>
      <c r="BL236" s="18" t="s">
        <v>142</v>
      </c>
      <c r="BM236" s="232" t="s">
        <v>263</v>
      </c>
    </row>
    <row r="237" s="2" customFormat="1" ht="16.5" customHeight="1">
      <c r="A237" s="39"/>
      <c r="B237" s="40"/>
      <c r="C237" s="234" t="s">
        <v>264</v>
      </c>
      <c r="D237" s="234" t="s">
        <v>199</v>
      </c>
      <c r="E237" s="235" t="s">
        <v>564</v>
      </c>
      <c r="F237" s="236" t="s">
        <v>565</v>
      </c>
      <c r="G237" s="237" t="s">
        <v>339</v>
      </c>
      <c r="H237" s="238">
        <v>2.762</v>
      </c>
      <c r="I237" s="239"/>
      <c r="J237" s="240">
        <f>ROUND(I237*H237,2)</f>
        <v>0</v>
      </c>
      <c r="K237" s="241"/>
      <c r="L237" s="242"/>
      <c r="M237" s="243" t="s">
        <v>1</v>
      </c>
      <c r="N237" s="244" t="s">
        <v>41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151</v>
      </c>
      <c r="AT237" s="232" t="s">
        <v>199</v>
      </c>
      <c r="AU237" s="232" t="s">
        <v>86</v>
      </c>
      <c r="AY237" s="18" t="s">
        <v>135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84</v>
      </c>
      <c r="BK237" s="233">
        <f>ROUND(I237*H237,2)</f>
        <v>0</v>
      </c>
      <c r="BL237" s="18" t="s">
        <v>142</v>
      </c>
      <c r="BM237" s="232" t="s">
        <v>267</v>
      </c>
    </row>
    <row r="238" s="13" customFormat="1">
      <c r="A238" s="13"/>
      <c r="B238" s="250"/>
      <c r="C238" s="251"/>
      <c r="D238" s="252" t="s">
        <v>464</v>
      </c>
      <c r="E238" s="253" t="s">
        <v>1</v>
      </c>
      <c r="F238" s="254" t="s">
        <v>566</v>
      </c>
      <c r="G238" s="251"/>
      <c r="H238" s="255">
        <v>1.3811040000000003</v>
      </c>
      <c r="I238" s="256"/>
      <c r="J238" s="251"/>
      <c r="K238" s="251"/>
      <c r="L238" s="257"/>
      <c r="M238" s="258"/>
      <c r="N238" s="259"/>
      <c r="O238" s="259"/>
      <c r="P238" s="259"/>
      <c r="Q238" s="259"/>
      <c r="R238" s="259"/>
      <c r="S238" s="259"/>
      <c r="T238" s="26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1" t="s">
        <v>464</v>
      </c>
      <c r="AU238" s="261" t="s">
        <v>86</v>
      </c>
      <c r="AV238" s="13" t="s">
        <v>86</v>
      </c>
      <c r="AW238" s="13" t="s">
        <v>34</v>
      </c>
      <c r="AX238" s="13" t="s">
        <v>76</v>
      </c>
      <c r="AY238" s="261" t="s">
        <v>135</v>
      </c>
    </row>
    <row r="239" s="14" customFormat="1">
      <c r="A239" s="14"/>
      <c r="B239" s="262"/>
      <c r="C239" s="263"/>
      <c r="D239" s="252" t="s">
        <v>464</v>
      </c>
      <c r="E239" s="264" t="s">
        <v>1</v>
      </c>
      <c r="F239" s="265" t="s">
        <v>466</v>
      </c>
      <c r="G239" s="263"/>
      <c r="H239" s="266">
        <v>1.3811040000000003</v>
      </c>
      <c r="I239" s="267"/>
      <c r="J239" s="263"/>
      <c r="K239" s="263"/>
      <c r="L239" s="268"/>
      <c r="M239" s="269"/>
      <c r="N239" s="270"/>
      <c r="O239" s="270"/>
      <c r="P239" s="270"/>
      <c r="Q239" s="270"/>
      <c r="R239" s="270"/>
      <c r="S239" s="270"/>
      <c r="T239" s="27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2" t="s">
        <v>464</v>
      </c>
      <c r="AU239" s="272" t="s">
        <v>86</v>
      </c>
      <c r="AV239" s="14" t="s">
        <v>142</v>
      </c>
      <c r="AW239" s="14" t="s">
        <v>34</v>
      </c>
      <c r="AX239" s="14" t="s">
        <v>76</v>
      </c>
      <c r="AY239" s="272" t="s">
        <v>135</v>
      </c>
    </row>
    <row r="240" s="13" customFormat="1">
      <c r="A240" s="13"/>
      <c r="B240" s="250"/>
      <c r="C240" s="251"/>
      <c r="D240" s="252" t="s">
        <v>464</v>
      </c>
      <c r="E240" s="253" t="s">
        <v>1</v>
      </c>
      <c r="F240" s="254" t="s">
        <v>567</v>
      </c>
      <c r="G240" s="251"/>
      <c r="H240" s="255">
        <v>2.762</v>
      </c>
      <c r="I240" s="256"/>
      <c r="J240" s="251"/>
      <c r="K240" s="251"/>
      <c r="L240" s="257"/>
      <c r="M240" s="258"/>
      <c r="N240" s="259"/>
      <c r="O240" s="259"/>
      <c r="P240" s="259"/>
      <c r="Q240" s="259"/>
      <c r="R240" s="259"/>
      <c r="S240" s="259"/>
      <c r="T240" s="26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1" t="s">
        <v>464</v>
      </c>
      <c r="AU240" s="261" t="s">
        <v>86</v>
      </c>
      <c r="AV240" s="13" t="s">
        <v>86</v>
      </c>
      <c r="AW240" s="13" t="s">
        <v>34</v>
      </c>
      <c r="AX240" s="13" t="s">
        <v>76</v>
      </c>
      <c r="AY240" s="261" t="s">
        <v>135</v>
      </c>
    </row>
    <row r="241" s="14" customFormat="1">
      <c r="A241" s="14"/>
      <c r="B241" s="262"/>
      <c r="C241" s="263"/>
      <c r="D241" s="252" t="s">
        <v>464</v>
      </c>
      <c r="E241" s="264" t="s">
        <v>1</v>
      </c>
      <c r="F241" s="265" t="s">
        <v>466</v>
      </c>
      <c r="G241" s="263"/>
      <c r="H241" s="266">
        <v>2.762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2" t="s">
        <v>464</v>
      </c>
      <c r="AU241" s="272" t="s">
        <v>86</v>
      </c>
      <c r="AV241" s="14" t="s">
        <v>142</v>
      </c>
      <c r="AW241" s="14" t="s">
        <v>34</v>
      </c>
      <c r="AX241" s="14" t="s">
        <v>84</v>
      </c>
      <c r="AY241" s="272" t="s">
        <v>135</v>
      </c>
    </row>
    <row r="242" s="12" customFormat="1" ht="22.8" customHeight="1">
      <c r="A242" s="12"/>
      <c r="B242" s="204"/>
      <c r="C242" s="205"/>
      <c r="D242" s="206" t="s">
        <v>75</v>
      </c>
      <c r="E242" s="218" t="s">
        <v>148</v>
      </c>
      <c r="F242" s="218" t="s">
        <v>568</v>
      </c>
      <c r="G242" s="205"/>
      <c r="H242" s="205"/>
      <c r="I242" s="208"/>
      <c r="J242" s="219">
        <f>BK242</f>
        <v>0</v>
      </c>
      <c r="K242" s="205"/>
      <c r="L242" s="210"/>
      <c r="M242" s="211"/>
      <c r="N242" s="212"/>
      <c r="O242" s="212"/>
      <c r="P242" s="213">
        <f>SUM(P243:P277)</f>
        <v>0</v>
      </c>
      <c r="Q242" s="212"/>
      <c r="R242" s="213">
        <f>SUM(R243:R277)</f>
        <v>0</v>
      </c>
      <c r="S242" s="212"/>
      <c r="T242" s="214">
        <f>SUM(T243:T277)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84</v>
      </c>
      <c r="AY242" s="215" t="s">
        <v>135</v>
      </c>
      <c r="BK242" s="217">
        <f>SUM(BK243:BK277)</f>
        <v>0</v>
      </c>
    </row>
    <row r="243" s="2" customFormat="1" ht="24.15" customHeight="1">
      <c r="A243" s="39"/>
      <c r="B243" s="40"/>
      <c r="C243" s="220" t="s">
        <v>203</v>
      </c>
      <c r="D243" s="220" t="s">
        <v>138</v>
      </c>
      <c r="E243" s="221" t="s">
        <v>569</v>
      </c>
      <c r="F243" s="222" t="s">
        <v>570</v>
      </c>
      <c r="G243" s="223" t="s">
        <v>485</v>
      </c>
      <c r="H243" s="224">
        <v>35.811999999999998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41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142</v>
      </c>
      <c r="AT243" s="232" t="s">
        <v>138</v>
      </c>
      <c r="AU243" s="232" t="s">
        <v>86</v>
      </c>
      <c r="AY243" s="18" t="s">
        <v>135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84</v>
      </c>
      <c r="BK243" s="233">
        <f>ROUND(I243*H243,2)</f>
        <v>0</v>
      </c>
      <c r="BL243" s="18" t="s">
        <v>142</v>
      </c>
      <c r="BM243" s="232" t="s">
        <v>273</v>
      </c>
    </row>
    <row r="244" s="13" customFormat="1">
      <c r="A244" s="13"/>
      <c r="B244" s="250"/>
      <c r="C244" s="251"/>
      <c r="D244" s="252" t="s">
        <v>464</v>
      </c>
      <c r="E244" s="253" t="s">
        <v>1</v>
      </c>
      <c r="F244" s="254" t="s">
        <v>571</v>
      </c>
      <c r="G244" s="251"/>
      <c r="H244" s="255">
        <v>35.700000000000003</v>
      </c>
      <c r="I244" s="256"/>
      <c r="J244" s="251"/>
      <c r="K244" s="251"/>
      <c r="L244" s="257"/>
      <c r="M244" s="258"/>
      <c r="N244" s="259"/>
      <c r="O244" s="259"/>
      <c r="P244" s="259"/>
      <c r="Q244" s="259"/>
      <c r="R244" s="259"/>
      <c r="S244" s="259"/>
      <c r="T244" s="26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1" t="s">
        <v>464</v>
      </c>
      <c r="AU244" s="261" t="s">
        <v>86</v>
      </c>
      <c r="AV244" s="13" t="s">
        <v>86</v>
      </c>
      <c r="AW244" s="13" t="s">
        <v>34</v>
      </c>
      <c r="AX244" s="13" t="s">
        <v>76</v>
      </c>
      <c r="AY244" s="261" t="s">
        <v>135</v>
      </c>
    </row>
    <row r="245" s="13" customFormat="1">
      <c r="A245" s="13"/>
      <c r="B245" s="250"/>
      <c r="C245" s="251"/>
      <c r="D245" s="252" t="s">
        <v>464</v>
      </c>
      <c r="E245" s="253" t="s">
        <v>1</v>
      </c>
      <c r="F245" s="254" t="s">
        <v>572</v>
      </c>
      <c r="G245" s="251"/>
      <c r="H245" s="255">
        <v>0.11199999999999999</v>
      </c>
      <c r="I245" s="256"/>
      <c r="J245" s="251"/>
      <c r="K245" s="251"/>
      <c r="L245" s="257"/>
      <c r="M245" s="258"/>
      <c r="N245" s="259"/>
      <c r="O245" s="259"/>
      <c r="P245" s="259"/>
      <c r="Q245" s="259"/>
      <c r="R245" s="259"/>
      <c r="S245" s="259"/>
      <c r="T245" s="26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1" t="s">
        <v>464</v>
      </c>
      <c r="AU245" s="261" t="s">
        <v>86</v>
      </c>
      <c r="AV245" s="13" t="s">
        <v>86</v>
      </c>
      <c r="AW245" s="13" t="s">
        <v>34</v>
      </c>
      <c r="AX245" s="13" t="s">
        <v>76</v>
      </c>
      <c r="AY245" s="261" t="s">
        <v>135</v>
      </c>
    </row>
    <row r="246" s="14" customFormat="1">
      <c r="A246" s="14"/>
      <c r="B246" s="262"/>
      <c r="C246" s="263"/>
      <c r="D246" s="252" t="s">
        <v>464</v>
      </c>
      <c r="E246" s="264" t="s">
        <v>1</v>
      </c>
      <c r="F246" s="265" t="s">
        <v>466</v>
      </c>
      <c r="G246" s="263"/>
      <c r="H246" s="266">
        <v>35.812000000000005</v>
      </c>
      <c r="I246" s="267"/>
      <c r="J246" s="263"/>
      <c r="K246" s="263"/>
      <c r="L246" s="268"/>
      <c r="M246" s="269"/>
      <c r="N246" s="270"/>
      <c r="O246" s="270"/>
      <c r="P246" s="270"/>
      <c r="Q246" s="270"/>
      <c r="R246" s="270"/>
      <c r="S246" s="270"/>
      <c r="T246" s="27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72" t="s">
        <v>464</v>
      </c>
      <c r="AU246" s="272" t="s">
        <v>86</v>
      </c>
      <c r="AV246" s="14" t="s">
        <v>142</v>
      </c>
      <c r="AW246" s="14" t="s">
        <v>34</v>
      </c>
      <c r="AX246" s="14" t="s">
        <v>84</v>
      </c>
      <c r="AY246" s="272" t="s">
        <v>135</v>
      </c>
    </row>
    <row r="247" s="2" customFormat="1" ht="16.5" customHeight="1">
      <c r="A247" s="39"/>
      <c r="B247" s="40"/>
      <c r="C247" s="220" t="s">
        <v>274</v>
      </c>
      <c r="D247" s="220" t="s">
        <v>138</v>
      </c>
      <c r="E247" s="221" t="s">
        <v>573</v>
      </c>
      <c r="F247" s="222" t="s">
        <v>574</v>
      </c>
      <c r="G247" s="223" t="s">
        <v>485</v>
      </c>
      <c r="H247" s="224">
        <v>35.811999999999998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41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142</v>
      </c>
      <c r="AT247" s="232" t="s">
        <v>138</v>
      </c>
      <c r="AU247" s="232" t="s">
        <v>86</v>
      </c>
      <c r="AY247" s="18" t="s">
        <v>135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84</v>
      </c>
      <c r="BK247" s="233">
        <f>ROUND(I247*H247,2)</f>
        <v>0</v>
      </c>
      <c r="BL247" s="18" t="s">
        <v>142</v>
      </c>
      <c r="BM247" s="232" t="s">
        <v>277</v>
      </c>
    </row>
    <row r="248" s="13" customFormat="1">
      <c r="A248" s="13"/>
      <c r="B248" s="250"/>
      <c r="C248" s="251"/>
      <c r="D248" s="252" t="s">
        <v>464</v>
      </c>
      <c r="E248" s="253" t="s">
        <v>1</v>
      </c>
      <c r="F248" s="254" t="s">
        <v>571</v>
      </c>
      <c r="G248" s="251"/>
      <c r="H248" s="255">
        <v>35.700000000000003</v>
      </c>
      <c r="I248" s="256"/>
      <c r="J248" s="251"/>
      <c r="K248" s="251"/>
      <c r="L248" s="257"/>
      <c r="M248" s="258"/>
      <c r="N248" s="259"/>
      <c r="O248" s="259"/>
      <c r="P248" s="259"/>
      <c r="Q248" s="259"/>
      <c r="R248" s="259"/>
      <c r="S248" s="259"/>
      <c r="T248" s="26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1" t="s">
        <v>464</v>
      </c>
      <c r="AU248" s="261" t="s">
        <v>86</v>
      </c>
      <c r="AV248" s="13" t="s">
        <v>86</v>
      </c>
      <c r="AW248" s="13" t="s">
        <v>34</v>
      </c>
      <c r="AX248" s="13" t="s">
        <v>76</v>
      </c>
      <c r="AY248" s="261" t="s">
        <v>135</v>
      </c>
    </row>
    <row r="249" s="13" customFormat="1">
      <c r="A249" s="13"/>
      <c r="B249" s="250"/>
      <c r="C249" s="251"/>
      <c r="D249" s="252" t="s">
        <v>464</v>
      </c>
      <c r="E249" s="253" t="s">
        <v>1</v>
      </c>
      <c r="F249" s="254" t="s">
        <v>572</v>
      </c>
      <c r="G249" s="251"/>
      <c r="H249" s="255">
        <v>0.11199999999999999</v>
      </c>
      <c r="I249" s="256"/>
      <c r="J249" s="251"/>
      <c r="K249" s="251"/>
      <c r="L249" s="257"/>
      <c r="M249" s="258"/>
      <c r="N249" s="259"/>
      <c r="O249" s="259"/>
      <c r="P249" s="259"/>
      <c r="Q249" s="259"/>
      <c r="R249" s="259"/>
      <c r="S249" s="259"/>
      <c r="T249" s="26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1" t="s">
        <v>464</v>
      </c>
      <c r="AU249" s="261" t="s">
        <v>86</v>
      </c>
      <c r="AV249" s="13" t="s">
        <v>86</v>
      </c>
      <c r="AW249" s="13" t="s">
        <v>34</v>
      </c>
      <c r="AX249" s="13" t="s">
        <v>76</v>
      </c>
      <c r="AY249" s="261" t="s">
        <v>135</v>
      </c>
    </row>
    <row r="250" s="14" customFormat="1">
      <c r="A250" s="14"/>
      <c r="B250" s="262"/>
      <c r="C250" s="263"/>
      <c r="D250" s="252" t="s">
        <v>464</v>
      </c>
      <c r="E250" s="264" t="s">
        <v>1</v>
      </c>
      <c r="F250" s="265" t="s">
        <v>466</v>
      </c>
      <c r="G250" s="263"/>
      <c r="H250" s="266">
        <v>35.812000000000005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2" t="s">
        <v>464</v>
      </c>
      <c r="AU250" s="272" t="s">
        <v>86</v>
      </c>
      <c r="AV250" s="14" t="s">
        <v>142</v>
      </c>
      <c r="AW250" s="14" t="s">
        <v>34</v>
      </c>
      <c r="AX250" s="14" t="s">
        <v>84</v>
      </c>
      <c r="AY250" s="272" t="s">
        <v>135</v>
      </c>
    </row>
    <row r="251" s="2" customFormat="1" ht="21.75" customHeight="1">
      <c r="A251" s="39"/>
      <c r="B251" s="40"/>
      <c r="C251" s="220" t="s">
        <v>209</v>
      </c>
      <c r="D251" s="220" t="s">
        <v>138</v>
      </c>
      <c r="E251" s="221" t="s">
        <v>575</v>
      </c>
      <c r="F251" s="222" t="s">
        <v>576</v>
      </c>
      <c r="G251" s="223" t="s">
        <v>485</v>
      </c>
      <c r="H251" s="224">
        <v>35.811999999999998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41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142</v>
      </c>
      <c r="AT251" s="232" t="s">
        <v>138</v>
      </c>
      <c r="AU251" s="232" t="s">
        <v>86</v>
      </c>
      <c r="AY251" s="18" t="s">
        <v>135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84</v>
      </c>
      <c r="BK251" s="233">
        <f>ROUND(I251*H251,2)</f>
        <v>0</v>
      </c>
      <c r="BL251" s="18" t="s">
        <v>142</v>
      </c>
      <c r="BM251" s="232" t="s">
        <v>282</v>
      </c>
    </row>
    <row r="252" s="13" customFormat="1">
      <c r="A252" s="13"/>
      <c r="B252" s="250"/>
      <c r="C252" s="251"/>
      <c r="D252" s="252" t="s">
        <v>464</v>
      </c>
      <c r="E252" s="253" t="s">
        <v>1</v>
      </c>
      <c r="F252" s="254" t="s">
        <v>571</v>
      </c>
      <c r="G252" s="251"/>
      <c r="H252" s="255">
        <v>35.700000000000003</v>
      </c>
      <c r="I252" s="256"/>
      <c r="J252" s="251"/>
      <c r="K252" s="251"/>
      <c r="L252" s="257"/>
      <c r="M252" s="258"/>
      <c r="N252" s="259"/>
      <c r="O252" s="259"/>
      <c r="P252" s="259"/>
      <c r="Q252" s="259"/>
      <c r="R252" s="259"/>
      <c r="S252" s="259"/>
      <c r="T252" s="26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1" t="s">
        <v>464</v>
      </c>
      <c r="AU252" s="261" t="s">
        <v>86</v>
      </c>
      <c r="AV252" s="13" t="s">
        <v>86</v>
      </c>
      <c r="AW252" s="13" t="s">
        <v>34</v>
      </c>
      <c r="AX252" s="13" t="s">
        <v>76</v>
      </c>
      <c r="AY252" s="261" t="s">
        <v>135</v>
      </c>
    </row>
    <row r="253" s="13" customFormat="1">
      <c r="A253" s="13"/>
      <c r="B253" s="250"/>
      <c r="C253" s="251"/>
      <c r="D253" s="252" t="s">
        <v>464</v>
      </c>
      <c r="E253" s="253" t="s">
        <v>1</v>
      </c>
      <c r="F253" s="254" t="s">
        <v>572</v>
      </c>
      <c r="G253" s="251"/>
      <c r="H253" s="255">
        <v>0.11199999999999999</v>
      </c>
      <c r="I253" s="256"/>
      <c r="J253" s="251"/>
      <c r="K253" s="251"/>
      <c r="L253" s="257"/>
      <c r="M253" s="258"/>
      <c r="N253" s="259"/>
      <c r="O253" s="259"/>
      <c r="P253" s="259"/>
      <c r="Q253" s="259"/>
      <c r="R253" s="259"/>
      <c r="S253" s="259"/>
      <c r="T253" s="26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1" t="s">
        <v>464</v>
      </c>
      <c r="AU253" s="261" t="s">
        <v>86</v>
      </c>
      <c r="AV253" s="13" t="s">
        <v>86</v>
      </c>
      <c r="AW253" s="13" t="s">
        <v>34</v>
      </c>
      <c r="AX253" s="13" t="s">
        <v>76</v>
      </c>
      <c r="AY253" s="261" t="s">
        <v>135</v>
      </c>
    </row>
    <row r="254" s="14" customFormat="1">
      <c r="A254" s="14"/>
      <c r="B254" s="262"/>
      <c r="C254" s="263"/>
      <c r="D254" s="252" t="s">
        <v>464</v>
      </c>
      <c r="E254" s="264" t="s">
        <v>1</v>
      </c>
      <c r="F254" s="265" t="s">
        <v>466</v>
      </c>
      <c r="G254" s="263"/>
      <c r="H254" s="266">
        <v>35.812000000000005</v>
      </c>
      <c r="I254" s="267"/>
      <c r="J254" s="263"/>
      <c r="K254" s="263"/>
      <c r="L254" s="268"/>
      <c r="M254" s="269"/>
      <c r="N254" s="270"/>
      <c r="O254" s="270"/>
      <c r="P254" s="270"/>
      <c r="Q254" s="270"/>
      <c r="R254" s="270"/>
      <c r="S254" s="270"/>
      <c r="T254" s="27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72" t="s">
        <v>464</v>
      </c>
      <c r="AU254" s="272" t="s">
        <v>86</v>
      </c>
      <c r="AV254" s="14" t="s">
        <v>142</v>
      </c>
      <c r="AW254" s="14" t="s">
        <v>34</v>
      </c>
      <c r="AX254" s="14" t="s">
        <v>84</v>
      </c>
      <c r="AY254" s="272" t="s">
        <v>135</v>
      </c>
    </row>
    <row r="255" s="2" customFormat="1" ht="24.15" customHeight="1">
      <c r="A255" s="39"/>
      <c r="B255" s="40"/>
      <c r="C255" s="220" t="s">
        <v>283</v>
      </c>
      <c r="D255" s="220" t="s">
        <v>138</v>
      </c>
      <c r="E255" s="221" t="s">
        <v>577</v>
      </c>
      <c r="F255" s="222" t="s">
        <v>578</v>
      </c>
      <c r="G255" s="223" t="s">
        <v>212</v>
      </c>
      <c r="H255" s="224">
        <v>71.019999999999996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41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142</v>
      </c>
      <c r="AT255" s="232" t="s">
        <v>138</v>
      </c>
      <c r="AU255" s="232" t="s">
        <v>86</v>
      </c>
      <c r="AY255" s="18" t="s">
        <v>135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84</v>
      </c>
      <c r="BK255" s="233">
        <f>ROUND(I255*H255,2)</f>
        <v>0</v>
      </c>
      <c r="BL255" s="18" t="s">
        <v>142</v>
      </c>
      <c r="BM255" s="232" t="s">
        <v>286</v>
      </c>
    </row>
    <row r="256" s="13" customFormat="1">
      <c r="A256" s="13"/>
      <c r="B256" s="250"/>
      <c r="C256" s="251"/>
      <c r="D256" s="252" t="s">
        <v>464</v>
      </c>
      <c r="E256" s="253" t="s">
        <v>1</v>
      </c>
      <c r="F256" s="254" t="s">
        <v>579</v>
      </c>
      <c r="G256" s="251"/>
      <c r="H256" s="255">
        <v>71.019999999999982</v>
      </c>
      <c r="I256" s="256"/>
      <c r="J256" s="251"/>
      <c r="K256" s="251"/>
      <c r="L256" s="257"/>
      <c r="M256" s="258"/>
      <c r="N256" s="259"/>
      <c r="O256" s="259"/>
      <c r="P256" s="259"/>
      <c r="Q256" s="259"/>
      <c r="R256" s="259"/>
      <c r="S256" s="259"/>
      <c r="T256" s="26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1" t="s">
        <v>464</v>
      </c>
      <c r="AU256" s="261" t="s">
        <v>86</v>
      </c>
      <c r="AV256" s="13" t="s">
        <v>86</v>
      </c>
      <c r="AW256" s="13" t="s">
        <v>34</v>
      </c>
      <c r="AX256" s="13" t="s">
        <v>76</v>
      </c>
      <c r="AY256" s="261" t="s">
        <v>135</v>
      </c>
    </row>
    <row r="257" s="14" customFormat="1">
      <c r="A257" s="14"/>
      <c r="B257" s="262"/>
      <c r="C257" s="263"/>
      <c r="D257" s="252" t="s">
        <v>464</v>
      </c>
      <c r="E257" s="264" t="s">
        <v>1</v>
      </c>
      <c r="F257" s="265" t="s">
        <v>466</v>
      </c>
      <c r="G257" s="263"/>
      <c r="H257" s="266">
        <v>71.019999999999982</v>
      </c>
      <c r="I257" s="267"/>
      <c r="J257" s="263"/>
      <c r="K257" s="263"/>
      <c r="L257" s="268"/>
      <c r="M257" s="269"/>
      <c r="N257" s="270"/>
      <c r="O257" s="270"/>
      <c r="P257" s="270"/>
      <c r="Q257" s="270"/>
      <c r="R257" s="270"/>
      <c r="S257" s="270"/>
      <c r="T257" s="27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2" t="s">
        <v>464</v>
      </c>
      <c r="AU257" s="272" t="s">
        <v>86</v>
      </c>
      <c r="AV257" s="14" t="s">
        <v>142</v>
      </c>
      <c r="AW257" s="14" t="s">
        <v>34</v>
      </c>
      <c r="AX257" s="14" t="s">
        <v>84</v>
      </c>
      <c r="AY257" s="272" t="s">
        <v>135</v>
      </c>
    </row>
    <row r="258" s="2" customFormat="1" ht="16.5" customHeight="1">
      <c r="A258" s="39"/>
      <c r="B258" s="40"/>
      <c r="C258" s="234" t="s">
        <v>213</v>
      </c>
      <c r="D258" s="234" t="s">
        <v>199</v>
      </c>
      <c r="E258" s="235" t="s">
        <v>580</v>
      </c>
      <c r="F258" s="236" t="s">
        <v>581</v>
      </c>
      <c r="G258" s="237" t="s">
        <v>212</v>
      </c>
      <c r="H258" s="238">
        <v>74.570999999999998</v>
      </c>
      <c r="I258" s="239"/>
      <c r="J258" s="240">
        <f>ROUND(I258*H258,2)</f>
        <v>0</v>
      </c>
      <c r="K258" s="241"/>
      <c r="L258" s="242"/>
      <c r="M258" s="243" t="s">
        <v>1</v>
      </c>
      <c r="N258" s="244" t="s">
        <v>41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151</v>
      </c>
      <c r="AT258" s="232" t="s">
        <v>199</v>
      </c>
      <c r="AU258" s="232" t="s">
        <v>86</v>
      </c>
      <c r="AY258" s="18" t="s">
        <v>135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84</v>
      </c>
      <c r="BK258" s="233">
        <f>ROUND(I258*H258,2)</f>
        <v>0</v>
      </c>
      <c r="BL258" s="18" t="s">
        <v>142</v>
      </c>
      <c r="BM258" s="232" t="s">
        <v>289</v>
      </c>
    </row>
    <row r="259" s="2" customFormat="1" ht="24.15" customHeight="1">
      <c r="A259" s="39"/>
      <c r="B259" s="40"/>
      <c r="C259" s="220" t="s">
        <v>292</v>
      </c>
      <c r="D259" s="220" t="s">
        <v>138</v>
      </c>
      <c r="E259" s="221" t="s">
        <v>582</v>
      </c>
      <c r="F259" s="222" t="s">
        <v>583</v>
      </c>
      <c r="G259" s="223" t="s">
        <v>485</v>
      </c>
      <c r="H259" s="224">
        <v>35.811999999999998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41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142</v>
      </c>
      <c r="AT259" s="232" t="s">
        <v>138</v>
      </c>
      <c r="AU259" s="232" t="s">
        <v>86</v>
      </c>
      <c r="AY259" s="18" t="s">
        <v>135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84</v>
      </c>
      <c r="BK259" s="233">
        <f>ROUND(I259*H259,2)</f>
        <v>0</v>
      </c>
      <c r="BL259" s="18" t="s">
        <v>142</v>
      </c>
      <c r="BM259" s="232" t="s">
        <v>295</v>
      </c>
    </row>
    <row r="260" s="13" customFormat="1">
      <c r="A260" s="13"/>
      <c r="B260" s="250"/>
      <c r="C260" s="251"/>
      <c r="D260" s="252" t="s">
        <v>464</v>
      </c>
      <c r="E260" s="253" t="s">
        <v>1</v>
      </c>
      <c r="F260" s="254" t="s">
        <v>571</v>
      </c>
      <c r="G260" s="251"/>
      <c r="H260" s="255">
        <v>35.700000000000003</v>
      </c>
      <c r="I260" s="256"/>
      <c r="J260" s="251"/>
      <c r="K260" s="251"/>
      <c r="L260" s="257"/>
      <c r="M260" s="258"/>
      <c r="N260" s="259"/>
      <c r="O260" s="259"/>
      <c r="P260" s="259"/>
      <c r="Q260" s="259"/>
      <c r="R260" s="259"/>
      <c r="S260" s="259"/>
      <c r="T260" s="26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1" t="s">
        <v>464</v>
      </c>
      <c r="AU260" s="261" t="s">
        <v>86</v>
      </c>
      <c r="AV260" s="13" t="s">
        <v>86</v>
      </c>
      <c r="AW260" s="13" t="s">
        <v>34</v>
      </c>
      <c r="AX260" s="13" t="s">
        <v>76</v>
      </c>
      <c r="AY260" s="261" t="s">
        <v>135</v>
      </c>
    </row>
    <row r="261" s="13" customFormat="1">
      <c r="A261" s="13"/>
      <c r="B261" s="250"/>
      <c r="C261" s="251"/>
      <c r="D261" s="252" t="s">
        <v>464</v>
      </c>
      <c r="E261" s="253" t="s">
        <v>1</v>
      </c>
      <c r="F261" s="254" t="s">
        <v>572</v>
      </c>
      <c r="G261" s="251"/>
      <c r="H261" s="255">
        <v>0.11199999999999999</v>
      </c>
      <c r="I261" s="256"/>
      <c r="J261" s="251"/>
      <c r="K261" s="251"/>
      <c r="L261" s="257"/>
      <c r="M261" s="258"/>
      <c r="N261" s="259"/>
      <c r="O261" s="259"/>
      <c r="P261" s="259"/>
      <c r="Q261" s="259"/>
      <c r="R261" s="259"/>
      <c r="S261" s="259"/>
      <c r="T261" s="26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1" t="s">
        <v>464</v>
      </c>
      <c r="AU261" s="261" t="s">
        <v>86</v>
      </c>
      <c r="AV261" s="13" t="s">
        <v>86</v>
      </c>
      <c r="AW261" s="13" t="s">
        <v>34</v>
      </c>
      <c r="AX261" s="13" t="s">
        <v>76</v>
      </c>
      <c r="AY261" s="261" t="s">
        <v>135</v>
      </c>
    </row>
    <row r="262" s="14" customFormat="1">
      <c r="A262" s="14"/>
      <c r="B262" s="262"/>
      <c r="C262" s="263"/>
      <c r="D262" s="252" t="s">
        <v>464</v>
      </c>
      <c r="E262" s="264" t="s">
        <v>1</v>
      </c>
      <c r="F262" s="265" t="s">
        <v>466</v>
      </c>
      <c r="G262" s="263"/>
      <c r="H262" s="266">
        <v>35.812000000000005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2" t="s">
        <v>464</v>
      </c>
      <c r="AU262" s="272" t="s">
        <v>86</v>
      </c>
      <c r="AV262" s="14" t="s">
        <v>142</v>
      </c>
      <c r="AW262" s="14" t="s">
        <v>34</v>
      </c>
      <c r="AX262" s="14" t="s">
        <v>84</v>
      </c>
      <c r="AY262" s="272" t="s">
        <v>135</v>
      </c>
    </row>
    <row r="263" s="2" customFormat="1" ht="21.75" customHeight="1">
      <c r="A263" s="39"/>
      <c r="B263" s="40"/>
      <c r="C263" s="220" t="s">
        <v>216</v>
      </c>
      <c r="D263" s="220" t="s">
        <v>138</v>
      </c>
      <c r="E263" s="221" t="s">
        <v>584</v>
      </c>
      <c r="F263" s="222" t="s">
        <v>585</v>
      </c>
      <c r="G263" s="223" t="s">
        <v>485</v>
      </c>
      <c r="H263" s="224">
        <v>35.811999999999998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41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142</v>
      </c>
      <c r="AT263" s="232" t="s">
        <v>138</v>
      </c>
      <c r="AU263" s="232" t="s">
        <v>86</v>
      </c>
      <c r="AY263" s="18" t="s">
        <v>135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84</v>
      </c>
      <c r="BK263" s="233">
        <f>ROUND(I263*H263,2)</f>
        <v>0</v>
      </c>
      <c r="BL263" s="18" t="s">
        <v>142</v>
      </c>
      <c r="BM263" s="232" t="s">
        <v>298</v>
      </c>
    </row>
    <row r="264" s="13" customFormat="1">
      <c r="A264" s="13"/>
      <c r="B264" s="250"/>
      <c r="C264" s="251"/>
      <c r="D264" s="252" t="s">
        <v>464</v>
      </c>
      <c r="E264" s="253" t="s">
        <v>1</v>
      </c>
      <c r="F264" s="254" t="s">
        <v>571</v>
      </c>
      <c r="G264" s="251"/>
      <c r="H264" s="255">
        <v>35.700000000000003</v>
      </c>
      <c r="I264" s="256"/>
      <c r="J264" s="251"/>
      <c r="K264" s="251"/>
      <c r="L264" s="257"/>
      <c r="M264" s="258"/>
      <c r="N264" s="259"/>
      <c r="O264" s="259"/>
      <c r="P264" s="259"/>
      <c r="Q264" s="259"/>
      <c r="R264" s="259"/>
      <c r="S264" s="259"/>
      <c r="T264" s="26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1" t="s">
        <v>464</v>
      </c>
      <c r="AU264" s="261" t="s">
        <v>86</v>
      </c>
      <c r="AV264" s="13" t="s">
        <v>86</v>
      </c>
      <c r="AW264" s="13" t="s">
        <v>34</v>
      </c>
      <c r="AX264" s="13" t="s">
        <v>76</v>
      </c>
      <c r="AY264" s="261" t="s">
        <v>135</v>
      </c>
    </row>
    <row r="265" s="13" customFormat="1">
      <c r="A265" s="13"/>
      <c r="B265" s="250"/>
      <c r="C265" s="251"/>
      <c r="D265" s="252" t="s">
        <v>464</v>
      </c>
      <c r="E265" s="253" t="s">
        <v>1</v>
      </c>
      <c r="F265" s="254" t="s">
        <v>572</v>
      </c>
      <c r="G265" s="251"/>
      <c r="H265" s="255">
        <v>0.11199999999999999</v>
      </c>
      <c r="I265" s="256"/>
      <c r="J265" s="251"/>
      <c r="K265" s="251"/>
      <c r="L265" s="257"/>
      <c r="M265" s="258"/>
      <c r="N265" s="259"/>
      <c r="O265" s="259"/>
      <c r="P265" s="259"/>
      <c r="Q265" s="259"/>
      <c r="R265" s="259"/>
      <c r="S265" s="259"/>
      <c r="T265" s="26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1" t="s">
        <v>464</v>
      </c>
      <c r="AU265" s="261" t="s">
        <v>86</v>
      </c>
      <c r="AV265" s="13" t="s">
        <v>86</v>
      </c>
      <c r="AW265" s="13" t="s">
        <v>34</v>
      </c>
      <c r="AX265" s="13" t="s">
        <v>76</v>
      </c>
      <c r="AY265" s="261" t="s">
        <v>135</v>
      </c>
    </row>
    <row r="266" s="14" customFormat="1">
      <c r="A266" s="14"/>
      <c r="B266" s="262"/>
      <c r="C266" s="263"/>
      <c r="D266" s="252" t="s">
        <v>464</v>
      </c>
      <c r="E266" s="264" t="s">
        <v>1</v>
      </c>
      <c r="F266" s="265" t="s">
        <v>466</v>
      </c>
      <c r="G266" s="263"/>
      <c r="H266" s="266">
        <v>35.812000000000005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2" t="s">
        <v>464</v>
      </c>
      <c r="AU266" s="272" t="s">
        <v>86</v>
      </c>
      <c r="AV266" s="14" t="s">
        <v>142</v>
      </c>
      <c r="AW266" s="14" t="s">
        <v>34</v>
      </c>
      <c r="AX266" s="14" t="s">
        <v>84</v>
      </c>
      <c r="AY266" s="272" t="s">
        <v>135</v>
      </c>
    </row>
    <row r="267" s="2" customFormat="1" ht="33" customHeight="1">
      <c r="A267" s="39"/>
      <c r="B267" s="40"/>
      <c r="C267" s="220" t="s">
        <v>299</v>
      </c>
      <c r="D267" s="220" t="s">
        <v>138</v>
      </c>
      <c r="E267" s="221" t="s">
        <v>586</v>
      </c>
      <c r="F267" s="222" t="s">
        <v>587</v>
      </c>
      <c r="G267" s="223" t="s">
        <v>485</v>
      </c>
      <c r="H267" s="224">
        <v>35.811999999999998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41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142</v>
      </c>
      <c r="AT267" s="232" t="s">
        <v>138</v>
      </c>
      <c r="AU267" s="232" t="s">
        <v>86</v>
      </c>
      <c r="AY267" s="18" t="s">
        <v>135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84</v>
      </c>
      <c r="BK267" s="233">
        <f>ROUND(I267*H267,2)</f>
        <v>0</v>
      </c>
      <c r="BL267" s="18" t="s">
        <v>142</v>
      </c>
      <c r="BM267" s="232" t="s">
        <v>302</v>
      </c>
    </row>
    <row r="268" s="13" customFormat="1">
      <c r="A268" s="13"/>
      <c r="B268" s="250"/>
      <c r="C268" s="251"/>
      <c r="D268" s="252" t="s">
        <v>464</v>
      </c>
      <c r="E268" s="253" t="s">
        <v>1</v>
      </c>
      <c r="F268" s="254" t="s">
        <v>571</v>
      </c>
      <c r="G268" s="251"/>
      <c r="H268" s="255">
        <v>35.700000000000003</v>
      </c>
      <c r="I268" s="256"/>
      <c r="J268" s="251"/>
      <c r="K268" s="251"/>
      <c r="L268" s="257"/>
      <c r="M268" s="258"/>
      <c r="N268" s="259"/>
      <c r="O268" s="259"/>
      <c r="P268" s="259"/>
      <c r="Q268" s="259"/>
      <c r="R268" s="259"/>
      <c r="S268" s="259"/>
      <c r="T268" s="26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1" t="s">
        <v>464</v>
      </c>
      <c r="AU268" s="261" t="s">
        <v>86</v>
      </c>
      <c r="AV268" s="13" t="s">
        <v>86</v>
      </c>
      <c r="AW268" s="13" t="s">
        <v>34</v>
      </c>
      <c r="AX268" s="13" t="s">
        <v>76</v>
      </c>
      <c r="AY268" s="261" t="s">
        <v>135</v>
      </c>
    </row>
    <row r="269" s="13" customFormat="1">
      <c r="A269" s="13"/>
      <c r="B269" s="250"/>
      <c r="C269" s="251"/>
      <c r="D269" s="252" t="s">
        <v>464</v>
      </c>
      <c r="E269" s="253" t="s">
        <v>1</v>
      </c>
      <c r="F269" s="254" t="s">
        <v>572</v>
      </c>
      <c r="G269" s="251"/>
      <c r="H269" s="255">
        <v>0.11199999999999999</v>
      </c>
      <c r="I269" s="256"/>
      <c r="J269" s="251"/>
      <c r="K269" s="251"/>
      <c r="L269" s="257"/>
      <c r="M269" s="258"/>
      <c r="N269" s="259"/>
      <c r="O269" s="259"/>
      <c r="P269" s="259"/>
      <c r="Q269" s="259"/>
      <c r="R269" s="259"/>
      <c r="S269" s="259"/>
      <c r="T269" s="26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1" t="s">
        <v>464</v>
      </c>
      <c r="AU269" s="261" t="s">
        <v>86</v>
      </c>
      <c r="AV269" s="13" t="s">
        <v>86</v>
      </c>
      <c r="AW269" s="13" t="s">
        <v>34</v>
      </c>
      <c r="AX269" s="13" t="s">
        <v>76</v>
      </c>
      <c r="AY269" s="261" t="s">
        <v>135</v>
      </c>
    </row>
    <row r="270" s="14" customFormat="1">
      <c r="A270" s="14"/>
      <c r="B270" s="262"/>
      <c r="C270" s="263"/>
      <c r="D270" s="252" t="s">
        <v>464</v>
      </c>
      <c r="E270" s="264" t="s">
        <v>1</v>
      </c>
      <c r="F270" s="265" t="s">
        <v>466</v>
      </c>
      <c r="G270" s="263"/>
      <c r="H270" s="266">
        <v>35.812000000000005</v>
      </c>
      <c r="I270" s="267"/>
      <c r="J270" s="263"/>
      <c r="K270" s="263"/>
      <c r="L270" s="268"/>
      <c r="M270" s="269"/>
      <c r="N270" s="270"/>
      <c r="O270" s="270"/>
      <c r="P270" s="270"/>
      <c r="Q270" s="270"/>
      <c r="R270" s="270"/>
      <c r="S270" s="270"/>
      <c r="T270" s="27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72" t="s">
        <v>464</v>
      </c>
      <c r="AU270" s="272" t="s">
        <v>86</v>
      </c>
      <c r="AV270" s="14" t="s">
        <v>142</v>
      </c>
      <c r="AW270" s="14" t="s">
        <v>34</v>
      </c>
      <c r="AX270" s="14" t="s">
        <v>84</v>
      </c>
      <c r="AY270" s="272" t="s">
        <v>135</v>
      </c>
    </row>
    <row r="271" s="2" customFormat="1" ht="24.15" customHeight="1">
      <c r="A271" s="39"/>
      <c r="B271" s="40"/>
      <c r="C271" s="220" t="s">
        <v>221</v>
      </c>
      <c r="D271" s="220" t="s">
        <v>138</v>
      </c>
      <c r="E271" s="221" t="s">
        <v>588</v>
      </c>
      <c r="F271" s="222" t="s">
        <v>589</v>
      </c>
      <c r="G271" s="223" t="s">
        <v>485</v>
      </c>
      <c r="H271" s="224">
        <v>35.811999999999998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41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142</v>
      </c>
      <c r="AT271" s="232" t="s">
        <v>138</v>
      </c>
      <c r="AU271" s="232" t="s">
        <v>86</v>
      </c>
      <c r="AY271" s="18" t="s">
        <v>135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84</v>
      </c>
      <c r="BK271" s="233">
        <f>ROUND(I271*H271,2)</f>
        <v>0</v>
      </c>
      <c r="BL271" s="18" t="s">
        <v>142</v>
      </c>
      <c r="BM271" s="232" t="s">
        <v>305</v>
      </c>
    </row>
    <row r="272" s="13" customFormat="1">
      <c r="A272" s="13"/>
      <c r="B272" s="250"/>
      <c r="C272" s="251"/>
      <c r="D272" s="252" t="s">
        <v>464</v>
      </c>
      <c r="E272" s="253" t="s">
        <v>1</v>
      </c>
      <c r="F272" s="254" t="s">
        <v>571</v>
      </c>
      <c r="G272" s="251"/>
      <c r="H272" s="255">
        <v>35.700000000000003</v>
      </c>
      <c r="I272" s="256"/>
      <c r="J272" s="251"/>
      <c r="K272" s="251"/>
      <c r="L272" s="257"/>
      <c r="M272" s="258"/>
      <c r="N272" s="259"/>
      <c r="O272" s="259"/>
      <c r="P272" s="259"/>
      <c r="Q272" s="259"/>
      <c r="R272" s="259"/>
      <c r="S272" s="259"/>
      <c r="T272" s="26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1" t="s">
        <v>464</v>
      </c>
      <c r="AU272" s="261" t="s">
        <v>86</v>
      </c>
      <c r="AV272" s="13" t="s">
        <v>86</v>
      </c>
      <c r="AW272" s="13" t="s">
        <v>34</v>
      </c>
      <c r="AX272" s="13" t="s">
        <v>76</v>
      </c>
      <c r="AY272" s="261" t="s">
        <v>135</v>
      </c>
    </row>
    <row r="273" s="13" customFormat="1">
      <c r="A273" s="13"/>
      <c r="B273" s="250"/>
      <c r="C273" s="251"/>
      <c r="D273" s="252" t="s">
        <v>464</v>
      </c>
      <c r="E273" s="253" t="s">
        <v>1</v>
      </c>
      <c r="F273" s="254" t="s">
        <v>572</v>
      </c>
      <c r="G273" s="251"/>
      <c r="H273" s="255">
        <v>0.11199999999999999</v>
      </c>
      <c r="I273" s="256"/>
      <c r="J273" s="251"/>
      <c r="K273" s="251"/>
      <c r="L273" s="257"/>
      <c r="M273" s="258"/>
      <c r="N273" s="259"/>
      <c r="O273" s="259"/>
      <c r="P273" s="259"/>
      <c r="Q273" s="259"/>
      <c r="R273" s="259"/>
      <c r="S273" s="259"/>
      <c r="T273" s="26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1" t="s">
        <v>464</v>
      </c>
      <c r="AU273" s="261" t="s">
        <v>86</v>
      </c>
      <c r="AV273" s="13" t="s">
        <v>86</v>
      </c>
      <c r="AW273" s="13" t="s">
        <v>34</v>
      </c>
      <c r="AX273" s="13" t="s">
        <v>76</v>
      </c>
      <c r="AY273" s="261" t="s">
        <v>135</v>
      </c>
    </row>
    <row r="274" s="14" customFormat="1">
      <c r="A274" s="14"/>
      <c r="B274" s="262"/>
      <c r="C274" s="263"/>
      <c r="D274" s="252" t="s">
        <v>464</v>
      </c>
      <c r="E274" s="264" t="s">
        <v>1</v>
      </c>
      <c r="F274" s="265" t="s">
        <v>466</v>
      </c>
      <c r="G274" s="263"/>
      <c r="H274" s="266">
        <v>35.812000000000005</v>
      </c>
      <c r="I274" s="267"/>
      <c r="J274" s="263"/>
      <c r="K274" s="263"/>
      <c r="L274" s="268"/>
      <c r="M274" s="269"/>
      <c r="N274" s="270"/>
      <c r="O274" s="270"/>
      <c r="P274" s="270"/>
      <c r="Q274" s="270"/>
      <c r="R274" s="270"/>
      <c r="S274" s="270"/>
      <c r="T274" s="27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72" t="s">
        <v>464</v>
      </c>
      <c r="AU274" s="272" t="s">
        <v>86</v>
      </c>
      <c r="AV274" s="14" t="s">
        <v>142</v>
      </c>
      <c r="AW274" s="14" t="s">
        <v>34</v>
      </c>
      <c r="AX274" s="14" t="s">
        <v>84</v>
      </c>
      <c r="AY274" s="272" t="s">
        <v>135</v>
      </c>
    </row>
    <row r="275" s="2" customFormat="1" ht="21.75" customHeight="1">
      <c r="A275" s="39"/>
      <c r="B275" s="40"/>
      <c r="C275" s="220" t="s">
        <v>306</v>
      </c>
      <c r="D275" s="220" t="s">
        <v>138</v>
      </c>
      <c r="E275" s="221" t="s">
        <v>590</v>
      </c>
      <c r="F275" s="222" t="s">
        <v>591</v>
      </c>
      <c r="G275" s="223" t="s">
        <v>485</v>
      </c>
      <c r="H275" s="224">
        <v>9.0999999999999996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41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142</v>
      </c>
      <c r="AT275" s="232" t="s">
        <v>138</v>
      </c>
      <c r="AU275" s="232" t="s">
        <v>86</v>
      </c>
      <c r="AY275" s="18" t="s">
        <v>135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84</v>
      </c>
      <c r="BK275" s="233">
        <f>ROUND(I275*H275,2)</f>
        <v>0</v>
      </c>
      <c r="BL275" s="18" t="s">
        <v>142</v>
      </c>
      <c r="BM275" s="232" t="s">
        <v>309</v>
      </c>
    </row>
    <row r="276" s="13" customFormat="1">
      <c r="A276" s="13"/>
      <c r="B276" s="250"/>
      <c r="C276" s="251"/>
      <c r="D276" s="252" t="s">
        <v>464</v>
      </c>
      <c r="E276" s="253" t="s">
        <v>1</v>
      </c>
      <c r="F276" s="254" t="s">
        <v>592</v>
      </c>
      <c r="G276" s="251"/>
      <c r="H276" s="255">
        <v>9.0999999999999996</v>
      </c>
      <c r="I276" s="256"/>
      <c r="J276" s="251"/>
      <c r="K276" s="251"/>
      <c r="L276" s="257"/>
      <c r="M276" s="258"/>
      <c r="N276" s="259"/>
      <c r="O276" s="259"/>
      <c r="P276" s="259"/>
      <c r="Q276" s="259"/>
      <c r="R276" s="259"/>
      <c r="S276" s="259"/>
      <c r="T276" s="26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1" t="s">
        <v>464</v>
      </c>
      <c r="AU276" s="261" t="s">
        <v>86</v>
      </c>
      <c r="AV276" s="13" t="s">
        <v>86</v>
      </c>
      <c r="AW276" s="13" t="s">
        <v>34</v>
      </c>
      <c r="AX276" s="13" t="s">
        <v>76</v>
      </c>
      <c r="AY276" s="261" t="s">
        <v>135</v>
      </c>
    </row>
    <row r="277" s="14" customFormat="1">
      <c r="A277" s="14"/>
      <c r="B277" s="262"/>
      <c r="C277" s="263"/>
      <c r="D277" s="252" t="s">
        <v>464</v>
      </c>
      <c r="E277" s="264" t="s">
        <v>1</v>
      </c>
      <c r="F277" s="265" t="s">
        <v>466</v>
      </c>
      <c r="G277" s="263"/>
      <c r="H277" s="266">
        <v>9.0999999999999996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72" t="s">
        <v>464</v>
      </c>
      <c r="AU277" s="272" t="s">
        <v>86</v>
      </c>
      <c r="AV277" s="14" t="s">
        <v>142</v>
      </c>
      <c r="AW277" s="14" t="s">
        <v>34</v>
      </c>
      <c r="AX277" s="14" t="s">
        <v>84</v>
      </c>
      <c r="AY277" s="272" t="s">
        <v>135</v>
      </c>
    </row>
    <row r="278" s="12" customFormat="1" ht="22.8" customHeight="1">
      <c r="A278" s="12"/>
      <c r="B278" s="204"/>
      <c r="C278" s="205"/>
      <c r="D278" s="206" t="s">
        <v>75</v>
      </c>
      <c r="E278" s="218" t="s">
        <v>151</v>
      </c>
      <c r="F278" s="218" t="s">
        <v>593</v>
      </c>
      <c r="G278" s="205"/>
      <c r="H278" s="205"/>
      <c r="I278" s="208"/>
      <c r="J278" s="219">
        <f>BK278</f>
        <v>0</v>
      </c>
      <c r="K278" s="205"/>
      <c r="L278" s="210"/>
      <c r="M278" s="211"/>
      <c r="N278" s="212"/>
      <c r="O278" s="212"/>
      <c r="P278" s="213">
        <f>SUM(P279:P297)</f>
        <v>0</v>
      </c>
      <c r="Q278" s="212"/>
      <c r="R278" s="213">
        <f>SUM(R279:R297)</f>
        <v>0</v>
      </c>
      <c r="S278" s="212"/>
      <c r="T278" s="214">
        <f>SUM(T279:T297)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84</v>
      </c>
      <c r="AY278" s="215" t="s">
        <v>135</v>
      </c>
      <c r="BK278" s="217">
        <f>SUM(BK279:BK297)</f>
        <v>0</v>
      </c>
    </row>
    <row r="279" s="2" customFormat="1" ht="24.15" customHeight="1">
      <c r="A279" s="39"/>
      <c r="B279" s="40"/>
      <c r="C279" s="220" t="s">
        <v>224</v>
      </c>
      <c r="D279" s="220" t="s">
        <v>138</v>
      </c>
      <c r="E279" s="221" t="s">
        <v>594</v>
      </c>
      <c r="F279" s="222" t="s">
        <v>595</v>
      </c>
      <c r="G279" s="223" t="s">
        <v>212</v>
      </c>
      <c r="H279" s="224">
        <v>12.6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41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142</v>
      </c>
      <c r="AT279" s="232" t="s">
        <v>138</v>
      </c>
      <c r="AU279" s="232" t="s">
        <v>86</v>
      </c>
      <c r="AY279" s="18" t="s">
        <v>135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84</v>
      </c>
      <c r="BK279" s="233">
        <f>ROUND(I279*H279,2)</f>
        <v>0</v>
      </c>
      <c r="BL279" s="18" t="s">
        <v>142</v>
      </c>
      <c r="BM279" s="232" t="s">
        <v>312</v>
      </c>
    </row>
    <row r="280" s="13" customFormat="1">
      <c r="A280" s="13"/>
      <c r="B280" s="250"/>
      <c r="C280" s="251"/>
      <c r="D280" s="252" t="s">
        <v>464</v>
      </c>
      <c r="E280" s="253" t="s">
        <v>1</v>
      </c>
      <c r="F280" s="254" t="s">
        <v>596</v>
      </c>
      <c r="G280" s="251"/>
      <c r="H280" s="255">
        <v>12.6</v>
      </c>
      <c r="I280" s="256"/>
      <c r="J280" s="251"/>
      <c r="K280" s="251"/>
      <c r="L280" s="257"/>
      <c r="M280" s="258"/>
      <c r="N280" s="259"/>
      <c r="O280" s="259"/>
      <c r="P280" s="259"/>
      <c r="Q280" s="259"/>
      <c r="R280" s="259"/>
      <c r="S280" s="259"/>
      <c r="T280" s="26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1" t="s">
        <v>464</v>
      </c>
      <c r="AU280" s="261" t="s">
        <v>86</v>
      </c>
      <c r="AV280" s="13" t="s">
        <v>86</v>
      </c>
      <c r="AW280" s="13" t="s">
        <v>34</v>
      </c>
      <c r="AX280" s="13" t="s">
        <v>76</v>
      </c>
      <c r="AY280" s="261" t="s">
        <v>135</v>
      </c>
    </row>
    <row r="281" s="14" customFormat="1">
      <c r="A281" s="14"/>
      <c r="B281" s="262"/>
      <c r="C281" s="263"/>
      <c r="D281" s="252" t="s">
        <v>464</v>
      </c>
      <c r="E281" s="264" t="s">
        <v>1</v>
      </c>
      <c r="F281" s="265" t="s">
        <v>466</v>
      </c>
      <c r="G281" s="263"/>
      <c r="H281" s="266">
        <v>12.6</v>
      </c>
      <c r="I281" s="267"/>
      <c r="J281" s="263"/>
      <c r="K281" s="263"/>
      <c r="L281" s="268"/>
      <c r="M281" s="269"/>
      <c r="N281" s="270"/>
      <c r="O281" s="270"/>
      <c r="P281" s="270"/>
      <c r="Q281" s="270"/>
      <c r="R281" s="270"/>
      <c r="S281" s="270"/>
      <c r="T281" s="27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2" t="s">
        <v>464</v>
      </c>
      <c r="AU281" s="272" t="s">
        <v>86</v>
      </c>
      <c r="AV281" s="14" t="s">
        <v>142</v>
      </c>
      <c r="AW281" s="14" t="s">
        <v>34</v>
      </c>
      <c r="AX281" s="14" t="s">
        <v>84</v>
      </c>
      <c r="AY281" s="272" t="s">
        <v>135</v>
      </c>
    </row>
    <row r="282" s="2" customFormat="1" ht="24.15" customHeight="1">
      <c r="A282" s="39"/>
      <c r="B282" s="40"/>
      <c r="C282" s="234" t="s">
        <v>313</v>
      </c>
      <c r="D282" s="234" t="s">
        <v>199</v>
      </c>
      <c r="E282" s="235" t="s">
        <v>597</v>
      </c>
      <c r="F282" s="236" t="s">
        <v>598</v>
      </c>
      <c r="G282" s="237" t="s">
        <v>212</v>
      </c>
      <c r="H282" s="238">
        <v>13.23</v>
      </c>
      <c r="I282" s="239"/>
      <c r="J282" s="240">
        <f>ROUND(I282*H282,2)</f>
        <v>0</v>
      </c>
      <c r="K282" s="241"/>
      <c r="L282" s="242"/>
      <c r="M282" s="243" t="s">
        <v>1</v>
      </c>
      <c r="N282" s="244" t="s">
        <v>41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151</v>
      </c>
      <c r="AT282" s="232" t="s">
        <v>199</v>
      </c>
      <c r="AU282" s="232" t="s">
        <v>86</v>
      </c>
      <c r="AY282" s="18" t="s">
        <v>135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84</v>
      </c>
      <c r="BK282" s="233">
        <f>ROUND(I282*H282,2)</f>
        <v>0</v>
      </c>
      <c r="BL282" s="18" t="s">
        <v>142</v>
      </c>
      <c r="BM282" s="232" t="s">
        <v>316</v>
      </c>
    </row>
    <row r="283" s="2" customFormat="1" ht="24.15" customHeight="1">
      <c r="A283" s="39"/>
      <c r="B283" s="40"/>
      <c r="C283" s="220" t="s">
        <v>229</v>
      </c>
      <c r="D283" s="220" t="s">
        <v>138</v>
      </c>
      <c r="E283" s="221" t="s">
        <v>599</v>
      </c>
      <c r="F283" s="222" t="s">
        <v>600</v>
      </c>
      <c r="G283" s="223" t="s">
        <v>157</v>
      </c>
      <c r="H283" s="224">
        <v>0.23799999999999999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41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142</v>
      </c>
      <c r="AT283" s="232" t="s">
        <v>138</v>
      </c>
      <c r="AU283" s="232" t="s">
        <v>86</v>
      </c>
      <c r="AY283" s="18" t="s">
        <v>135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84</v>
      </c>
      <c r="BK283" s="233">
        <f>ROUND(I283*H283,2)</f>
        <v>0</v>
      </c>
      <c r="BL283" s="18" t="s">
        <v>142</v>
      </c>
      <c r="BM283" s="232" t="s">
        <v>319</v>
      </c>
    </row>
    <row r="284" s="13" customFormat="1">
      <c r="A284" s="13"/>
      <c r="B284" s="250"/>
      <c r="C284" s="251"/>
      <c r="D284" s="252" t="s">
        <v>464</v>
      </c>
      <c r="E284" s="253" t="s">
        <v>1</v>
      </c>
      <c r="F284" s="254" t="s">
        <v>601</v>
      </c>
      <c r="G284" s="251"/>
      <c r="H284" s="255">
        <v>0.23758294442774378</v>
      </c>
      <c r="I284" s="256"/>
      <c r="J284" s="251"/>
      <c r="K284" s="251"/>
      <c r="L284" s="257"/>
      <c r="M284" s="258"/>
      <c r="N284" s="259"/>
      <c r="O284" s="259"/>
      <c r="P284" s="259"/>
      <c r="Q284" s="259"/>
      <c r="R284" s="259"/>
      <c r="S284" s="259"/>
      <c r="T284" s="26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61" t="s">
        <v>464</v>
      </c>
      <c r="AU284" s="261" t="s">
        <v>86</v>
      </c>
      <c r="AV284" s="13" t="s">
        <v>86</v>
      </c>
      <c r="AW284" s="13" t="s">
        <v>34</v>
      </c>
      <c r="AX284" s="13" t="s">
        <v>76</v>
      </c>
      <c r="AY284" s="261" t="s">
        <v>135</v>
      </c>
    </row>
    <row r="285" s="14" customFormat="1">
      <c r="A285" s="14"/>
      <c r="B285" s="262"/>
      <c r="C285" s="263"/>
      <c r="D285" s="252" t="s">
        <v>464</v>
      </c>
      <c r="E285" s="264" t="s">
        <v>1</v>
      </c>
      <c r="F285" s="265" t="s">
        <v>466</v>
      </c>
      <c r="G285" s="263"/>
      <c r="H285" s="266">
        <v>0.23758294442774378</v>
      </c>
      <c r="I285" s="267"/>
      <c r="J285" s="263"/>
      <c r="K285" s="263"/>
      <c r="L285" s="268"/>
      <c r="M285" s="269"/>
      <c r="N285" s="270"/>
      <c r="O285" s="270"/>
      <c r="P285" s="270"/>
      <c r="Q285" s="270"/>
      <c r="R285" s="270"/>
      <c r="S285" s="270"/>
      <c r="T285" s="27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2" t="s">
        <v>464</v>
      </c>
      <c r="AU285" s="272" t="s">
        <v>86</v>
      </c>
      <c r="AV285" s="14" t="s">
        <v>142</v>
      </c>
      <c r="AW285" s="14" t="s">
        <v>34</v>
      </c>
      <c r="AX285" s="14" t="s">
        <v>84</v>
      </c>
      <c r="AY285" s="272" t="s">
        <v>135</v>
      </c>
    </row>
    <row r="286" s="2" customFormat="1" ht="24.15" customHeight="1">
      <c r="A286" s="39"/>
      <c r="B286" s="40"/>
      <c r="C286" s="220" t="s">
        <v>320</v>
      </c>
      <c r="D286" s="220" t="s">
        <v>138</v>
      </c>
      <c r="E286" s="221" t="s">
        <v>602</v>
      </c>
      <c r="F286" s="222" t="s">
        <v>603</v>
      </c>
      <c r="G286" s="223" t="s">
        <v>141</v>
      </c>
      <c r="H286" s="224">
        <v>1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41</v>
      </c>
      <c r="O286" s="92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142</v>
      </c>
      <c r="AT286" s="232" t="s">
        <v>138</v>
      </c>
      <c r="AU286" s="232" t="s">
        <v>86</v>
      </c>
      <c r="AY286" s="18" t="s">
        <v>135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84</v>
      </c>
      <c r="BK286" s="233">
        <f>ROUND(I286*H286,2)</f>
        <v>0</v>
      </c>
      <c r="BL286" s="18" t="s">
        <v>142</v>
      </c>
      <c r="BM286" s="232" t="s">
        <v>323</v>
      </c>
    </row>
    <row r="287" s="13" customFormat="1">
      <c r="A287" s="13"/>
      <c r="B287" s="250"/>
      <c r="C287" s="251"/>
      <c r="D287" s="252" t="s">
        <v>464</v>
      </c>
      <c r="E287" s="253" t="s">
        <v>1</v>
      </c>
      <c r="F287" s="254" t="s">
        <v>84</v>
      </c>
      <c r="G287" s="251"/>
      <c r="H287" s="255">
        <v>1</v>
      </c>
      <c r="I287" s="256"/>
      <c r="J287" s="251"/>
      <c r="K287" s="251"/>
      <c r="L287" s="257"/>
      <c r="M287" s="258"/>
      <c r="N287" s="259"/>
      <c r="O287" s="259"/>
      <c r="P287" s="259"/>
      <c r="Q287" s="259"/>
      <c r="R287" s="259"/>
      <c r="S287" s="259"/>
      <c r="T287" s="26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1" t="s">
        <v>464</v>
      </c>
      <c r="AU287" s="261" t="s">
        <v>86</v>
      </c>
      <c r="AV287" s="13" t="s">
        <v>86</v>
      </c>
      <c r="AW287" s="13" t="s">
        <v>34</v>
      </c>
      <c r="AX287" s="13" t="s">
        <v>76</v>
      </c>
      <c r="AY287" s="261" t="s">
        <v>135</v>
      </c>
    </row>
    <row r="288" s="14" customFormat="1">
      <c r="A288" s="14"/>
      <c r="B288" s="262"/>
      <c r="C288" s="263"/>
      <c r="D288" s="252" t="s">
        <v>464</v>
      </c>
      <c r="E288" s="264" t="s">
        <v>1</v>
      </c>
      <c r="F288" s="265" t="s">
        <v>466</v>
      </c>
      <c r="G288" s="263"/>
      <c r="H288" s="266">
        <v>1</v>
      </c>
      <c r="I288" s="267"/>
      <c r="J288" s="263"/>
      <c r="K288" s="263"/>
      <c r="L288" s="268"/>
      <c r="M288" s="269"/>
      <c r="N288" s="270"/>
      <c r="O288" s="270"/>
      <c r="P288" s="270"/>
      <c r="Q288" s="270"/>
      <c r="R288" s="270"/>
      <c r="S288" s="270"/>
      <c r="T288" s="27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72" t="s">
        <v>464</v>
      </c>
      <c r="AU288" s="272" t="s">
        <v>86</v>
      </c>
      <c r="AV288" s="14" t="s">
        <v>142</v>
      </c>
      <c r="AW288" s="14" t="s">
        <v>34</v>
      </c>
      <c r="AX288" s="14" t="s">
        <v>84</v>
      </c>
      <c r="AY288" s="272" t="s">
        <v>135</v>
      </c>
    </row>
    <row r="289" s="2" customFormat="1" ht="24.15" customHeight="1">
      <c r="A289" s="39"/>
      <c r="B289" s="40"/>
      <c r="C289" s="220" t="s">
        <v>235</v>
      </c>
      <c r="D289" s="220" t="s">
        <v>138</v>
      </c>
      <c r="E289" s="221" t="s">
        <v>604</v>
      </c>
      <c r="F289" s="222" t="s">
        <v>605</v>
      </c>
      <c r="G289" s="223" t="s">
        <v>212</v>
      </c>
      <c r="H289" s="224">
        <v>12.6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41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142</v>
      </c>
      <c r="AT289" s="232" t="s">
        <v>138</v>
      </c>
      <c r="AU289" s="232" t="s">
        <v>86</v>
      </c>
      <c r="AY289" s="18" t="s">
        <v>135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84</v>
      </c>
      <c r="BK289" s="233">
        <f>ROUND(I289*H289,2)</f>
        <v>0</v>
      </c>
      <c r="BL289" s="18" t="s">
        <v>142</v>
      </c>
      <c r="BM289" s="232" t="s">
        <v>326</v>
      </c>
    </row>
    <row r="290" s="13" customFormat="1">
      <c r="A290" s="13"/>
      <c r="B290" s="250"/>
      <c r="C290" s="251"/>
      <c r="D290" s="252" t="s">
        <v>464</v>
      </c>
      <c r="E290" s="253" t="s">
        <v>1</v>
      </c>
      <c r="F290" s="254" t="s">
        <v>596</v>
      </c>
      <c r="G290" s="251"/>
      <c r="H290" s="255">
        <v>12.6</v>
      </c>
      <c r="I290" s="256"/>
      <c r="J290" s="251"/>
      <c r="K290" s="251"/>
      <c r="L290" s="257"/>
      <c r="M290" s="258"/>
      <c r="N290" s="259"/>
      <c r="O290" s="259"/>
      <c r="P290" s="259"/>
      <c r="Q290" s="259"/>
      <c r="R290" s="259"/>
      <c r="S290" s="259"/>
      <c r="T290" s="26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1" t="s">
        <v>464</v>
      </c>
      <c r="AU290" s="261" t="s">
        <v>86</v>
      </c>
      <c r="AV290" s="13" t="s">
        <v>86</v>
      </c>
      <c r="AW290" s="13" t="s">
        <v>34</v>
      </c>
      <c r="AX290" s="13" t="s">
        <v>76</v>
      </c>
      <c r="AY290" s="261" t="s">
        <v>135</v>
      </c>
    </row>
    <row r="291" s="14" customFormat="1">
      <c r="A291" s="14"/>
      <c r="B291" s="262"/>
      <c r="C291" s="263"/>
      <c r="D291" s="252" t="s">
        <v>464</v>
      </c>
      <c r="E291" s="264" t="s">
        <v>1</v>
      </c>
      <c r="F291" s="265" t="s">
        <v>466</v>
      </c>
      <c r="G291" s="263"/>
      <c r="H291" s="266">
        <v>12.6</v>
      </c>
      <c r="I291" s="267"/>
      <c r="J291" s="263"/>
      <c r="K291" s="263"/>
      <c r="L291" s="268"/>
      <c r="M291" s="269"/>
      <c r="N291" s="270"/>
      <c r="O291" s="270"/>
      <c r="P291" s="270"/>
      <c r="Q291" s="270"/>
      <c r="R291" s="270"/>
      <c r="S291" s="270"/>
      <c r="T291" s="27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72" t="s">
        <v>464</v>
      </c>
      <c r="AU291" s="272" t="s">
        <v>86</v>
      </c>
      <c r="AV291" s="14" t="s">
        <v>142</v>
      </c>
      <c r="AW291" s="14" t="s">
        <v>34</v>
      </c>
      <c r="AX291" s="14" t="s">
        <v>84</v>
      </c>
      <c r="AY291" s="272" t="s">
        <v>135</v>
      </c>
    </row>
    <row r="292" s="2" customFormat="1" ht="16.5" customHeight="1">
      <c r="A292" s="39"/>
      <c r="B292" s="40"/>
      <c r="C292" s="220" t="s">
        <v>327</v>
      </c>
      <c r="D292" s="220" t="s">
        <v>138</v>
      </c>
      <c r="E292" s="221" t="s">
        <v>606</v>
      </c>
      <c r="F292" s="222" t="s">
        <v>607</v>
      </c>
      <c r="G292" s="223" t="s">
        <v>141</v>
      </c>
      <c r="H292" s="224">
        <v>1</v>
      </c>
      <c r="I292" s="225"/>
      <c r="J292" s="226">
        <f>ROUND(I292*H292,2)</f>
        <v>0</v>
      </c>
      <c r="K292" s="227"/>
      <c r="L292" s="45"/>
      <c r="M292" s="228" t="s">
        <v>1</v>
      </c>
      <c r="N292" s="229" t="s">
        <v>41</v>
      </c>
      <c r="O292" s="92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142</v>
      </c>
      <c r="AT292" s="232" t="s">
        <v>138</v>
      </c>
      <c r="AU292" s="232" t="s">
        <v>86</v>
      </c>
      <c r="AY292" s="18" t="s">
        <v>135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8" t="s">
        <v>84</v>
      </c>
      <c r="BK292" s="233">
        <f>ROUND(I292*H292,2)</f>
        <v>0</v>
      </c>
      <c r="BL292" s="18" t="s">
        <v>142</v>
      </c>
      <c r="BM292" s="232" t="s">
        <v>330</v>
      </c>
    </row>
    <row r="293" s="13" customFormat="1">
      <c r="A293" s="13"/>
      <c r="B293" s="250"/>
      <c r="C293" s="251"/>
      <c r="D293" s="252" t="s">
        <v>464</v>
      </c>
      <c r="E293" s="253" t="s">
        <v>1</v>
      </c>
      <c r="F293" s="254" t="s">
        <v>608</v>
      </c>
      <c r="G293" s="251"/>
      <c r="H293" s="255">
        <v>1</v>
      </c>
      <c r="I293" s="256"/>
      <c r="J293" s="251"/>
      <c r="K293" s="251"/>
      <c r="L293" s="257"/>
      <c r="M293" s="258"/>
      <c r="N293" s="259"/>
      <c r="O293" s="259"/>
      <c r="P293" s="259"/>
      <c r="Q293" s="259"/>
      <c r="R293" s="259"/>
      <c r="S293" s="259"/>
      <c r="T293" s="26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1" t="s">
        <v>464</v>
      </c>
      <c r="AU293" s="261" t="s">
        <v>86</v>
      </c>
      <c r="AV293" s="13" t="s">
        <v>86</v>
      </c>
      <c r="AW293" s="13" t="s">
        <v>34</v>
      </c>
      <c r="AX293" s="13" t="s">
        <v>76</v>
      </c>
      <c r="AY293" s="261" t="s">
        <v>135</v>
      </c>
    </row>
    <row r="294" s="14" customFormat="1">
      <c r="A294" s="14"/>
      <c r="B294" s="262"/>
      <c r="C294" s="263"/>
      <c r="D294" s="252" t="s">
        <v>464</v>
      </c>
      <c r="E294" s="264" t="s">
        <v>1</v>
      </c>
      <c r="F294" s="265" t="s">
        <v>466</v>
      </c>
      <c r="G294" s="263"/>
      <c r="H294" s="266">
        <v>1</v>
      </c>
      <c r="I294" s="267"/>
      <c r="J294" s="263"/>
      <c r="K294" s="263"/>
      <c r="L294" s="268"/>
      <c r="M294" s="269"/>
      <c r="N294" s="270"/>
      <c r="O294" s="270"/>
      <c r="P294" s="270"/>
      <c r="Q294" s="270"/>
      <c r="R294" s="270"/>
      <c r="S294" s="270"/>
      <c r="T294" s="27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72" t="s">
        <v>464</v>
      </c>
      <c r="AU294" s="272" t="s">
        <v>86</v>
      </c>
      <c r="AV294" s="14" t="s">
        <v>142</v>
      </c>
      <c r="AW294" s="14" t="s">
        <v>34</v>
      </c>
      <c r="AX294" s="14" t="s">
        <v>84</v>
      </c>
      <c r="AY294" s="272" t="s">
        <v>135</v>
      </c>
    </row>
    <row r="295" s="2" customFormat="1" ht="24.15" customHeight="1">
      <c r="A295" s="39"/>
      <c r="B295" s="40"/>
      <c r="C295" s="220" t="s">
        <v>238</v>
      </c>
      <c r="D295" s="220" t="s">
        <v>138</v>
      </c>
      <c r="E295" s="221" t="s">
        <v>609</v>
      </c>
      <c r="F295" s="222" t="s">
        <v>610</v>
      </c>
      <c r="G295" s="223" t="s">
        <v>141</v>
      </c>
      <c r="H295" s="224">
        <v>1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41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142</v>
      </c>
      <c r="AT295" s="232" t="s">
        <v>138</v>
      </c>
      <c r="AU295" s="232" t="s">
        <v>86</v>
      </c>
      <c r="AY295" s="18" t="s">
        <v>135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84</v>
      </c>
      <c r="BK295" s="233">
        <f>ROUND(I295*H295,2)</f>
        <v>0</v>
      </c>
      <c r="BL295" s="18" t="s">
        <v>142</v>
      </c>
      <c r="BM295" s="232" t="s">
        <v>333</v>
      </c>
    </row>
    <row r="296" s="13" customFormat="1">
      <c r="A296" s="13"/>
      <c r="B296" s="250"/>
      <c r="C296" s="251"/>
      <c r="D296" s="252" t="s">
        <v>464</v>
      </c>
      <c r="E296" s="253" t="s">
        <v>1</v>
      </c>
      <c r="F296" s="254" t="s">
        <v>84</v>
      </c>
      <c r="G296" s="251"/>
      <c r="H296" s="255">
        <v>1</v>
      </c>
      <c r="I296" s="256"/>
      <c r="J296" s="251"/>
      <c r="K296" s="251"/>
      <c r="L296" s="257"/>
      <c r="M296" s="258"/>
      <c r="N296" s="259"/>
      <c r="O296" s="259"/>
      <c r="P296" s="259"/>
      <c r="Q296" s="259"/>
      <c r="R296" s="259"/>
      <c r="S296" s="259"/>
      <c r="T296" s="26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61" t="s">
        <v>464</v>
      </c>
      <c r="AU296" s="261" t="s">
        <v>86</v>
      </c>
      <c r="AV296" s="13" t="s">
        <v>86</v>
      </c>
      <c r="AW296" s="13" t="s">
        <v>34</v>
      </c>
      <c r="AX296" s="13" t="s">
        <v>76</v>
      </c>
      <c r="AY296" s="261" t="s">
        <v>135</v>
      </c>
    </row>
    <row r="297" s="14" customFormat="1">
      <c r="A297" s="14"/>
      <c r="B297" s="262"/>
      <c r="C297" s="263"/>
      <c r="D297" s="252" t="s">
        <v>464</v>
      </c>
      <c r="E297" s="264" t="s">
        <v>1</v>
      </c>
      <c r="F297" s="265" t="s">
        <v>466</v>
      </c>
      <c r="G297" s="263"/>
      <c r="H297" s="266">
        <v>1</v>
      </c>
      <c r="I297" s="267"/>
      <c r="J297" s="263"/>
      <c r="K297" s="263"/>
      <c r="L297" s="268"/>
      <c r="M297" s="269"/>
      <c r="N297" s="270"/>
      <c r="O297" s="270"/>
      <c r="P297" s="270"/>
      <c r="Q297" s="270"/>
      <c r="R297" s="270"/>
      <c r="S297" s="270"/>
      <c r="T297" s="27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72" t="s">
        <v>464</v>
      </c>
      <c r="AU297" s="272" t="s">
        <v>86</v>
      </c>
      <c r="AV297" s="14" t="s">
        <v>142</v>
      </c>
      <c r="AW297" s="14" t="s">
        <v>34</v>
      </c>
      <c r="AX297" s="14" t="s">
        <v>84</v>
      </c>
      <c r="AY297" s="272" t="s">
        <v>135</v>
      </c>
    </row>
    <row r="298" s="12" customFormat="1" ht="22.8" customHeight="1">
      <c r="A298" s="12"/>
      <c r="B298" s="204"/>
      <c r="C298" s="205"/>
      <c r="D298" s="206" t="s">
        <v>75</v>
      </c>
      <c r="E298" s="218" t="s">
        <v>174</v>
      </c>
      <c r="F298" s="218" t="s">
        <v>611</v>
      </c>
      <c r="G298" s="205"/>
      <c r="H298" s="205"/>
      <c r="I298" s="208"/>
      <c r="J298" s="219">
        <f>BK298</f>
        <v>0</v>
      </c>
      <c r="K298" s="205"/>
      <c r="L298" s="210"/>
      <c r="M298" s="211"/>
      <c r="N298" s="212"/>
      <c r="O298" s="212"/>
      <c r="P298" s="213">
        <f>SUM(P299:P394)</f>
        <v>0</v>
      </c>
      <c r="Q298" s="212"/>
      <c r="R298" s="213">
        <f>SUM(R299:R394)</f>
        <v>0</v>
      </c>
      <c r="S298" s="212"/>
      <c r="T298" s="214">
        <f>SUM(T299:T394)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5" t="s">
        <v>84</v>
      </c>
      <c r="AT298" s="216" t="s">
        <v>75</v>
      </c>
      <c r="AU298" s="216" t="s">
        <v>84</v>
      </c>
      <c r="AY298" s="215" t="s">
        <v>135</v>
      </c>
      <c r="BK298" s="217">
        <f>SUM(BK299:BK394)</f>
        <v>0</v>
      </c>
    </row>
    <row r="299" s="2" customFormat="1" ht="24.15" customHeight="1">
      <c r="A299" s="39"/>
      <c r="B299" s="40"/>
      <c r="C299" s="220" t="s">
        <v>336</v>
      </c>
      <c r="D299" s="220" t="s">
        <v>138</v>
      </c>
      <c r="E299" s="221" t="s">
        <v>612</v>
      </c>
      <c r="F299" s="222" t="s">
        <v>613</v>
      </c>
      <c r="G299" s="223" t="s">
        <v>141</v>
      </c>
      <c r="H299" s="224">
        <v>3</v>
      </c>
      <c r="I299" s="225"/>
      <c r="J299" s="226">
        <f>ROUND(I299*H299,2)</f>
        <v>0</v>
      </c>
      <c r="K299" s="227"/>
      <c r="L299" s="45"/>
      <c r="M299" s="228" t="s">
        <v>1</v>
      </c>
      <c r="N299" s="229" t="s">
        <v>41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142</v>
      </c>
      <c r="AT299" s="232" t="s">
        <v>138</v>
      </c>
      <c r="AU299" s="232" t="s">
        <v>86</v>
      </c>
      <c r="AY299" s="18" t="s">
        <v>135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84</v>
      </c>
      <c r="BK299" s="233">
        <f>ROUND(I299*H299,2)</f>
        <v>0</v>
      </c>
      <c r="BL299" s="18" t="s">
        <v>142</v>
      </c>
      <c r="BM299" s="232" t="s">
        <v>340</v>
      </c>
    </row>
    <row r="300" s="13" customFormat="1">
      <c r="A300" s="13"/>
      <c r="B300" s="250"/>
      <c r="C300" s="251"/>
      <c r="D300" s="252" t="s">
        <v>464</v>
      </c>
      <c r="E300" s="253" t="s">
        <v>1</v>
      </c>
      <c r="F300" s="254" t="s">
        <v>614</v>
      </c>
      <c r="G300" s="251"/>
      <c r="H300" s="255">
        <v>3</v>
      </c>
      <c r="I300" s="256"/>
      <c r="J300" s="251"/>
      <c r="K300" s="251"/>
      <c r="L300" s="257"/>
      <c r="M300" s="258"/>
      <c r="N300" s="259"/>
      <c r="O300" s="259"/>
      <c r="P300" s="259"/>
      <c r="Q300" s="259"/>
      <c r="R300" s="259"/>
      <c r="S300" s="259"/>
      <c r="T300" s="26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61" t="s">
        <v>464</v>
      </c>
      <c r="AU300" s="261" t="s">
        <v>86</v>
      </c>
      <c r="AV300" s="13" t="s">
        <v>86</v>
      </c>
      <c r="AW300" s="13" t="s">
        <v>34</v>
      </c>
      <c r="AX300" s="13" t="s">
        <v>76</v>
      </c>
      <c r="AY300" s="261" t="s">
        <v>135</v>
      </c>
    </row>
    <row r="301" s="14" customFormat="1">
      <c r="A301" s="14"/>
      <c r="B301" s="262"/>
      <c r="C301" s="263"/>
      <c r="D301" s="252" t="s">
        <v>464</v>
      </c>
      <c r="E301" s="264" t="s">
        <v>1</v>
      </c>
      <c r="F301" s="265" t="s">
        <v>466</v>
      </c>
      <c r="G301" s="263"/>
      <c r="H301" s="266">
        <v>3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72" t="s">
        <v>464</v>
      </c>
      <c r="AU301" s="272" t="s">
        <v>86</v>
      </c>
      <c r="AV301" s="14" t="s">
        <v>142</v>
      </c>
      <c r="AW301" s="14" t="s">
        <v>34</v>
      </c>
      <c r="AX301" s="14" t="s">
        <v>84</v>
      </c>
      <c r="AY301" s="272" t="s">
        <v>135</v>
      </c>
    </row>
    <row r="302" s="2" customFormat="1" ht="24.15" customHeight="1">
      <c r="A302" s="39"/>
      <c r="B302" s="40"/>
      <c r="C302" s="220" t="s">
        <v>242</v>
      </c>
      <c r="D302" s="220" t="s">
        <v>138</v>
      </c>
      <c r="E302" s="221" t="s">
        <v>615</v>
      </c>
      <c r="F302" s="222" t="s">
        <v>616</v>
      </c>
      <c r="G302" s="223" t="s">
        <v>141</v>
      </c>
      <c r="H302" s="224">
        <v>1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41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142</v>
      </c>
      <c r="AT302" s="232" t="s">
        <v>138</v>
      </c>
      <c r="AU302" s="232" t="s">
        <v>86</v>
      </c>
      <c r="AY302" s="18" t="s">
        <v>135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84</v>
      </c>
      <c r="BK302" s="233">
        <f>ROUND(I302*H302,2)</f>
        <v>0</v>
      </c>
      <c r="BL302" s="18" t="s">
        <v>142</v>
      </c>
      <c r="BM302" s="232" t="s">
        <v>343</v>
      </c>
    </row>
    <row r="303" s="13" customFormat="1">
      <c r="A303" s="13"/>
      <c r="B303" s="250"/>
      <c r="C303" s="251"/>
      <c r="D303" s="252" t="s">
        <v>464</v>
      </c>
      <c r="E303" s="253" t="s">
        <v>1</v>
      </c>
      <c r="F303" s="254" t="s">
        <v>84</v>
      </c>
      <c r="G303" s="251"/>
      <c r="H303" s="255">
        <v>1</v>
      </c>
      <c r="I303" s="256"/>
      <c r="J303" s="251"/>
      <c r="K303" s="251"/>
      <c r="L303" s="257"/>
      <c r="M303" s="258"/>
      <c r="N303" s="259"/>
      <c r="O303" s="259"/>
      <c r="P303" s="259"/>
      <c r="Q303" s="259"/>
      <c r="R303" s="259"/>
      <c r="S303" s="259"/>
      <c r="T303" s="26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1" t="s">
        <v>464</v>
      </c>
      <c r="AU303" s="261" t="s">
        <v>86</v>
      </c>
      <c r="AV303" s="13" t="s">
        <v>86</v>
      </c>
      <c r="AW303" s="13" t="s">
        <v>34</v>
      </c>
      <c r="AX303" s="13" t="s">
        <v>76</v>
      </c>
      <c r="AY303" s="261" t="s">
        <v>135</v>
      </c>
    </row>
    <row r="304" s="14" customFormat="1">
      <c r="A304" s="14"/>
      <c r="B304" s="262"/>
      <c r="C304" s="263"/>
      <c r="D304" s="252" t="s">
        <v>464</v>
      </c>
      <c r="E304" s="264" t="s">
        <v>1</v>
      </c>
      <c r="F304" s="265" t="s">
        <v>466</v>
      </c>
      <c r="G304" s="263"/>
      <c r="H304" s="266">
        <v>1</v>
      </c>
      <c r="I304" s="267"/>
      <c r="J304" s="263"/>
      <c r="K304" s="263"/>
      <c r="L304" s="268"/>
      <c r="M304" s="269"/>
      <c r="N304" s="270"/>
      <c r="O304" s="270"/>
      <c r="P304" s="270"/>
      <c r="Q304" s="270"/>
      <c r="R304" s="270"/>
      <c r="S304" s="270"/>
      <c r="T304" s="27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2" t="s">
        <v>464</v>
      </c>
      <c r="AU304" s="272" t="s">
        <v>86</v>
      </c>
      <c r="AV304" s="14" t="s">
        <v>142</v>
      </c>
      <c r="AW304" s="14" t="s">
        <v>34</v>
      </c>
      <c r="AX304" s="14" t="s">
        <v>84</v>
      </c>
      <c r="AY304" s="272" t="s">
        <v>135</v>
      </c>
    </row>
    <row r="305" s="2" customFormat="1" ht="21.75" customHeight="1">
      <c r="A305" s="39"/>
      <c r="B305" s="40"/>
      <c r="C305" s="234" t="s">
        <v>344</v>
      </c>
      <c r="D305" s="234" t="s">
        <v>199</v>
      </c>
      <c r="E305" s="235" t="s">
        <v>617</v>
      </c>
      <c r="F305" s="236" t="s">
        <v>618</v>
      </c>
      <c r="G305" s="237" t="s">
        <v>141</v>
      </c>
      <c r="H305" s="238">
        <v>1</v>
      </c>
      <c r="I305" s="239"/>
      <c r="J305" s="240">
        <f>ROUND(I305*H305,2)</f>
        <v>0</v>
      </c>
      <c r="K305" s="241"/>
      <c r="L305" s="242"/>
      <c r="M305" s="243" t="s">
        <v>1</v>
      </c>
      <c r="N305" s="244" t="s">
        <v>41</v>
      </c>
      <c r="O305" s="92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151</v>
      </c>
      <c r="AT305" s="232" t="s">
        <v>199</v>
      </c>
      <c r="AU305" s="232" t="s">
        <v>86</v>
      </c>
      <c r="AY305" s="18" t="s">
        <v>135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84</v>
      </c>
      <c r="BK305" s="233">
        <f>ROUND(I305*H305,2)</f>
        <v>0</v>
      </c>
      <c r="BL305" s="18" t="s">
        <v>142</v>
      </c>
      <c r="BM305" s="232" t="s">
        <v>347</v>
      </c>
    </row>
    <row r="306" s="13" customFormat="1">
      <c r="A306" s="13"/>
      <c r="B306" s="250"/>
      <c r="C306" s="251"/>
      <c r="D306" s="252" t="s">
        <v>464</v>
      </c>
      <c r="E306" s="253" t="s">
        <v>1</v>
      </c>
      <c r="F306" s="254" t="s">
        <v>84</v>
      </c>
      <c r="G306" s="251"/>
      <c r="H306" s="255">
        <v>1</v>
      </c>
      <c r="I306" s="256"/>
      <c r="J306" s="251"/>
      <c r="K306" s="251"/>
      <c r="L306" s="257"/>
      <c r="M306" s="258"/>
      <c r="N306" s="259"/>
      <c r="O306" s="259"/>
      <c r="P306" s="259"/>
      <c r="Q306" s="259"/>
      <c r="R306" s="259"/>
      <c r="S306" s="259"/>
      <c r="T306" s="26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1" t="s">
        <v>464</v>
      </c>
      <c r="AU306" s="261" t="s">
        <v>86</v>
      </c>
      <c r="AV306" s="13" t="s">
        <v>86</v>
      </c>
      <c r="AW306" s="13" t="s">
        <v>34</v>
      </c>
      <c r="AX306" s="13" t="s">
        <v>76</v>
      </c>
      <c r="AY306" s="261" t="s">
        <v>135</v>
      </c>
    </row>
    <row r="307" s="14" customFormat="1">
      <c r="A307" s="14"/>
      <c r="B307" s="262"/>
      <c r="C307" s="263"/>
      <c r="D307" s="252" t="s">
        <v>464</v>
      </c>
      <c r="E307" s="264" t="s">
        <v>1</v>
      </c>
      <c r="F307" s="265" t="s">
        <v>466</v>
      </c>
      <c r="G307" s="263"/>
      <c r="H307" s="266">
        <v>1</v>
      </c>
      <c r="I307" s="267"/>
      <c r="J307" s="263"/>
      <c r="K307" s="263"/>
      <c r="L307" s="268"/>
      <c r="M307" s="269"/>
      <c r="N307" s="270"/>
      <c r="O307" s="270"/>
      <c r="P307" s="270"/>
      <c r="Q307" s="270"/>
      <c r="R307" s="270"/>
      <c r="S307" s="270"/>
      <c r="T307" s="27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2" t="s">
        <v>464</v>
      </c>
      <c r="AU307" s="272" t="s">
        <v>86</v>
      </c>
      <c r="AV307" s="14" t="s">
        <v>142</v>
      </c>
      <c r="AW307" s="14" t="s">
        <v>34</v>
      </c>
      <c r="AX307" s="14" t="s">
        <v>84</v>
      </c>
      <c r="AY307" s="272" t="s">
        <v>135</v>
      </c>
    </row>
    <row r="308" s="2" customFormat="1" ht="24.15" customHeight="1">
      <c r="A308" s="39"/>
      <c r="B308" s="40"/>
      <c r="C308" s="220" t="s">
        <v>245</v>
      </c>
      <c r="D308" s="220" t="s">
        <v>138</v>
      </c>
      <c r="E308" s="221" t="s">
        <v>619</v>
      </c>
      <c r="F308" s="222" t="s">
        <v>620</v>
      </c>
      <c r="G308" s="223" t="s">
        <v>212</v>
      </c>
      <c r="H308" s="224">
        <v>70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41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142</v>
      </c>
      <c r="AT308" s="232" t="s">
        <v>138</v>
      </c>
      <c r="AU308" s="232" t="s">
        <v>86</v>
      </c>
      <c r="AY308" s="18" t="s">
        <v>135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8" t="s">
        <v>84</v>
      </c>
      <c r="BK308" s="233">
        <f>ROUND(I308*H308,2)</f>
        <v>0</v>
      </c>
      <c r="BL308" s="18" t="s">
        <v>142</v>
      </c>
      <c r="BM308" s="232" t="s">
        <v>352</v>
      </c>
    </row>
    <row r="309" s="13" customFormat="1">
      <c r="A309" s="13"/>
      <c r="B309" s="250"/>
      <c r="C309" s="251"/>
      <c r="D309" s="252" t="s">
        <v>464</v>
      </c>
      <c r="E309" s="253" t="s">
        <v>1</v>
      </c>
      <c r="F309" s="254" t="s">
        <v>621</v>
      </c>
      <c r="G309" s="251"/>
      <c r="H309" s="255">
        <v>70</v>
      </c>
      <c r="I309" s="256"/>
      <c r="J309" s="251"/>
      <c r="K309" s="251"/>
      <c r="L309" s="257"/>
      <c r="M309" s="258"/>
      <c r="N309" s="259"/>
      <c r="O309" s="259"/>
      <c r="P309" s="259"/>
      <c r="Q309" s="259"/>
      <c r="R309" s="259"/>
      <c r="S309" s="259"/>
      <c r="T309" s="26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1" t="s">
        <v>464</v>
      </c>
      <c r="AU309" s="261" t="s">
        <v>86</v>
      </c>
      <c r="AV309" s="13" t="s">
        <v>86</v>
      </c>
      <c r="AW309" s="13" t="s">
        <v>34</v>
      </c>
      <c r="AX309" s="13" t="s">
        <v>76</v>
      </c>
      <c r="AY309" s="261" t="s">
        <v>135</v>
      </c>
    </row>
    <row r="310" s="14" customFormat="1">
      <c r="A310" s="14"/>
      <c r="B310" s="262"/>
      <c r="C310" s="263"/>
      <c r="D310" s="252" t="s">
        <v>464</v>
      </c>
      <c r="E310" s="264" t="s">
        <v>1</v>
      </c>
      <c r="F310" s="265" t="s">
        <v>466</v>
      </c>
      <c r="G310" s="263"/>
      <c r="H310" s="266">
        <v>70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72" t="s">
        <v>464</v>
      </c>
      <c r="AU310" s="272" t="s">
        <v>86</v>
      </c>
      <c r="AV310" s="14" t="s">
        <v>142</v>
      </c>
      <c r="AW310" s="14" t="s">
        <v>34</v>
      </c>
      <c r="AX310" s="14" t="s">
        <v>84</v>
      </c>
      <c r="AY310" s="272" t="s">
        <v>135</v>
      </c>
    </row>
    <row r="311" s="2" customFormat="1" ht="24.15" customHeight="1">
      <c r="A311" s="39"/>
      <c r="B311" s="40"/>
      <c r="C311" s="220" t="s">
        <v>353</v>
      </c>
      <c r="D311" s="220" t="s">
        <v>138</v>
      </c>
      <c r="E311" s="221" t="s">
        <v>622</v>
      </c>
      <c r="F311" s="222" t="s">
        <v>623</v>
      </c>
      <c r="G311" s="223" t="s">
        <v>485</v>
      </c>
      <c r="H311" s="224">
        <v>5.8499999999999996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41</v>
      </c>
      <c r="O311" s="92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142</v>
      </c>
      <c r="AT311" s="232" t="s">
        <v>138</v>
      </c>
      <c r="AU311" s="232" t="s">
        <v>86</v>
      </c>
      <c r="AY311" s="18" t="s">
        <v>135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84</v>
      </c>
      <c r="BK311" s="233">
        <f>ROUND(I311*H311,2)</f>
        <v>0</v>
      </c>
      <c r="BL311" s="18" t="s">
        <v>142</v>
      </c>
      <c r="BM311" s="232" t="s">
        <v>356</v>
      </c>
    </row>
    <row r="312" s="13" customFormat="1">
      <c r="A312" s="13"/>
      <c r="B312" s="250"/>
      <c r="C312" s="251"/>
      <c r="D312" s="252" t="s">
        <v>464</v>
      </c>
      <c r="E312" s="253" t="s">
        <v>1</v>
      </c>
      <c r="F312" s="254" t="s">
        <v>624</v>
      </c>
      <c r="G312" s="251"/>
      <c r="H312" s="255">
        <v>5.8499999999999996</v>
      </c>
      <c r="I312" s="256"/>
      <c r="J312" s="251"/>
      <c r="K312" s="251"/>
      <c r="L312" s="257"/>
      <c r="M312" s="258"/>
      <c r="N312" s="259"/>
      <c r="O312" s="259"/>
      <c r="P312" s="259"/>
      <c r="Q312" s="259"/>
      <c r="R312" s="259"/>
      <c r="S312" s="259"/>
      <c r="T312" s="26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61" t="s">
        <v>464</v>
      </c>
      <c r="AU312" s="261" t="s">
        <v>86</v>
      </c>
      <c r="AV312" s="13" t="s">
        <v>86</v>
      </c>
      <c r="AW312" s="13" t="s">
        <v>34</v>
      </c>
      <c r="AX312" s="13" t="s">
        <v>76</v>
      </c>
      <c r="AY312" s="261" t="s">
        <v>135</v>
      </c>
    </row>
    <row r="313" s="14" customFormat="1">
      <c r="A313" s="14"/>
      <c r="B313" s="262"/>
      <c r="C313" s="263"/>
      <c r="D313" s="252" t="s">
        <v>464</v>
      </c>
      <c r="E313" s="264" t="s">
        <v>1</v>
      </c>
      <c r="F313" s="265" t="s">
        <v>466</v>
      </c>
      <c r="G313" s="263"/>
      <c r="H313" s="266">
        <v>5.8499999999999996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72" t="s">
        <v>464</v>
      </c>
      <c r="AU313" s="272" t="s">
        <v>86</v>
      </c>
      <c r="AV313" s="14" t="s">
        <v>142</v>
      </c>
      <c r="AW313" s="14" t="s">
        <v>34</v>
      </c>
      <c r="AX313" s="14" t="s">
        <v>84</v>
      </c>
      <c r="AY313" s="272" t="s">
        <v>135</v>
      </c>
    </row>
    <row r="314" s="2" customFormat="1" ht="16.5" customHeight="1">
      <c r="A314" s="39"/>
      <c r="B314" s="40"/>
      <c r="C314" s="220" t="s">
        <v>249</v>
      </c>
      <c r="D314" s="220" t="s">
        <v>138</v>
      </c>
      <c r="E314" s="221" t="s">
        <v>625</v>
      </c>
      <c r="F314" s="222" t="s">
        <v>626</v>
      </c>
      <c r="G314" s="223" t="s">
        <v>212</v>
      </c>
      <c r="H314" s="224">
        <v>70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41</v>
      </c>
      <c r="O314" s="92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142</v>
      </c>
      <c r="AT314" s="232" t="s">
        <v>138</v>
      </c>
      <c r="AU314" s="232" t="s">
        <v>86</v>
      </c>
      <c r="AY314" s="18" t="s">
        <v>135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84</v>
      </c>
      <c r="BK314" s="233">
        <f>ROUND(I314*H314,2)</f>
        <v>0</v>
      </c>
      <c r="BL314" s="18" t="s">
        <v>142</v>
      </c>
      <c r="BM314" s="232" t="s">
        <v>359</v>
      </c>
    </row>
    <row r="315" s="13" customFormat="1">
      <c r="A315" s="13"/>
      <c r="B315" s="250"/>
      <c r="C315" s="251"/>
      <c r="D315" s="252" t="s">
        <v>464</v>
      </c>
      <c r="E315" s="253" t="s">
        <v>1</v>
      </c>
      <c r="F315" s="254" t="s">
        <v>621</v>
      </c>
      <c r="G315" s="251"/>
      <c r="H315" s="255">
        <v>70</v>
      </c>
      <c r="I315" s="256"/>
      <c r="J315" s="251"/>
      <c r="K315" s="251"/>
      <c r="L315" s="257"/>
      <c r="M315" s="258"/>
      <c r="N315" s="259"/>
      <c r="O315" s="259"/>
      <c r="P315" s="259"/>
      <c r="Q315" s="259"/>
      <c r="R315" s="259"/>
      <c r="S315" s="259"/>
      <c r="T315" s="26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1" t="s">
        <v>464</v>
      </c>
      <c r="AU315" s="261" t="s">
        <v>86</v>
      </c>
      <c r="AV315" s="13" t="s">
        <v>86</v>
      </c>
      <c r="AW315" s="13" t="s">
        <v>34</v>
      </c>
      <c r="AX315" s="13" t="s">
        <v>76</v>
      </c>
      <c r="AY315" s="261" t="s">
        <v>135</v>
      </c>
    </row>
    <row r="316" s="14" customFormat="1">
      <c r="A316" s="14"/>
      <c r="B316" s="262"/>
      <c r="C316" s="263"/>
      <c r="D316" s="252" t="s">
        <v>464</v>
      </c>
      <c r="E316" s="264" t="s">
        <v>1</v>
      </c>
      <c r="F316" s="265" t="s">
        <v>466</v>
      </c>
      <c r="G316" s="263"/>
      <c r="H316" s="266">
        <v>70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72" t="s">
        <v>464</v>
      </c>
      <c r="AU316" s="272" t="s">
        <v>86</v>
      </c>
      <c r="AV316" s="14" t="s">
        <v>142</v>
      </c>
      <c r="AW316" s="14" t="s">
        <v>34</v>
      </c>
      <c r="AX316" s="14" t="s">
        <v>84</v>
      </c>
      <c r="AY316" s="272" t="s">
        <v>135</v>
      </c>
    </row>
    <row r="317" s="2" customFormat="1" ht="16.5" customHeight="1">
      <c r="A317" s="39"/>
      <c r="B317" s="40"/>
      <c r="C317" s="220" t="s">
        <v>360</v>
      </c>
      <c r="D317" s="220" t="s">
        <v>138</v>
      </c>
      <c r="E317" s="221" t="s">
        <v>627</v>
      </c>
      <c r="F317" s="222" t="s">
        <v>628</v>
      </c>
      <c r="G317" s="223" t="s">
        <v>485</v>
      </c>
      <c r="H317" s="224">
        <v>5.8499999999999996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41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142</v>
      </c>
      <c r="AT317" s="232" t="s">
        <v>138</v>
      </c>
      <c r="AU317" s="232" t="s">
        <v>86</v>
      </c>
      <c r="AY317" s="18" t="s">
        <v>135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8" t="s">
        <v>84</v>
      </c>
      <c r="BK317" s="233">
        <f>ROUND(I317*H317,2)</f>
        <v>0</v>
      </c>
      <c r="BL317" s="18" t="s">
        <v>142</v>
      </c>
      <c r="BM317" s="232" t="s">
        <v>136</v>
      </c>
    </row>
    <row r="318" s="13" customFormat="1">
      <c r="A318" s="13"/>
      <c r="B318" s="250"/>
      <c r="C318" s="251"/>
      <c r="D318" s="252" t="s">
        <v>464</v>
      </c>
      <c r="E318" s="253" t="s">
        <v>1</v>
      </c>
      <c r="F318" s="254" t="s">
        <v>624</v>
      </c>
      <c r="G318" s="251"/>
      <c r="H318" s="255">
        <v>5.8499999999999996</v>
      </c>
      <c r="I318" s="256"/>
      <c r="J318" s="251"/>
      <c r="K318" s="251"/>
      <c r="L318" s="257"/>
      <c r="M318" s="258"/>
      <c r="N318" s="259"/>
      <c r="O318" s="259"/>
      <c r="P318" s="259"/>
      <c r="Q318" s="259"/>
      <c r="R318" s="259"/>
      <c r="S318" s="259"/>
      <c r="T318" s="26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1" t="s">
        <v>464</v>
      </c>
      <c r="AU318" s="261" t="s">
        <v>86</v>
      </c>
      <c r="AV318" s="13" t="s">
        <v>86</v>
      </c>
      <c r="AW318" s="13" t="s">
        <v>34</v>
      </c>
      <c r="AX318" s="13" t="s">
        <v>76</v>
      </c>
      <c r="AY318" s="261" t="s">
        <v>135</v>
      </c>
    </row>
    <row r="319" s="14" customFormat="1">
      <c r="A319" s="14"/>
      <c r="B319" s="262"/>
      <c r="C319" s="263"/>
      <c r="D319" s="252" t="s">
        <v>464</v>
      </c>
      <c r="E319" s="264" t="s">
        <v>1</v>
      </c>
      <c r="F319" s="265" t="s">
        <v>466</v>
      </c>
      <c r="G319" s="263"/>
      <c r="H319" s="266">
        <v>5.8499999999999996</v>
      </c>
      <c r="I319" s="267"/>
      <c r="J319" s="263"/>
      <c r="K319" s="263"/>
      <c r="L319" s="268"/>
      <c r="M319" s="269"/>
      <c r="N319" s="270"/>
      <c r="O319" s="270"/>
      <c r="P319" s="270"/>
      <c r="Q319" s="270"/>
      <c r="R319" s="270"/>
      <c r="S319" s="270"/>
      <c r="T319" s="27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72" t="s">
        <v>464</v>
      </c>
      <c r="AU319" s="272" t="s">
        <v>86</v>
      </c>
      <c r="AV319" s="14" t="s">
        <v>142</v>
      </c>
      <c r="AW319" s="14" t="s">
        <v>34</v>
      </c>
      <c r="AX319" s="14" t="s">
        <v>84</v>
      </c>
      <c r="AY319" s="272" t="s">
        <v>135</v>
      </c>
    </row>
    <row r="320" s="2" customFormat="1" ht="33" customHeight="1">
      <c r="A320" s="39"/>
      <c r="B320" s="40"/>
      <c r="C320" s="220" t="s">
        <v>254</v>
      </c>
      <c r="D320" s="220" t="s">
        <v>138</v>
      </c>
      <c r="E320" s="221" t="s">
        <v>629</v>
      </c>
      <c r="F320" s="222" t="s">
        <v>630</v>
      </c>
      <c r="G320" s="223" t="s">
        <v>212</v>
      </c>
      <c r="H320" s="224">
        <v>101.3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41</v>
      </c>
      <c r="O320" s="92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142</v>
      </c>
      <c r="AT320" s="232" t="s">
        <v>138</v>
      </c>
      <c r="AU320" s="232" t="s">
        <v>86</v>
      </c>
      <c r="AY320" s="18" t="s">
        <v>135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8" t="s">
        <v>84</v>
      </c>
      <c r="BK320" s="233">
        <f>ROUND(I320*H320,2)</f>
        <v>0</v>
      </c>
      <c r="BL320" s="18" t="s">
        <v>142</v>
      </c>
      <c r="BM320" s="232" t="s">
        <v>366</v>
      </c>
    </row>
    <row r="321" s="13" customFormat="1">
      <c r="A321" s="13"/>
      <c r="B321" s="250"/>
      <c r="C321" s="251"/>
      <c r="D321" s="252" t="s">
        <v>464</v>
      </c>
      <c r="E321" s="253" t="s">
        <v>1</v>
      </c>
      <c r="F321" s="254" t="s">
        <v>631</v>
      </c>
      <c r="G321" s="251"/>
      <c r="H321" s="255">
        <v>101.3</v>
      </c>
      <c r="I321" s="256"/>
      <c r="J321" s="251"/>
      <c r="K321" s="251"/>
      <c r="L321" s="257"/>
      <c r="M321" s="258"/>
      <c r="N321" s="259"/>
      <c r="O321" s="259"/>
      <c r="P321" s="259"/>
      <c r="Q321" s="259"/>
      <c r="R321" s="259"/>
      <c r="S321" s="259"/>
      <c r="T321" s="26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1" t="s">
        <v>464</v>
      </c>
      <c r="AU321" s="261" t="s">
        <v>86</v>
      </c>
      <c r="AV321" s="13" t="s">
        <v>86</v>
      </c>
      <c r="AW321" s="13" t="s">
        <v>34</v>
      </c>
      <c r="AX321" s="13" t="s">
        <v>76</v>
      </c>
      <c r="AY321" s="261" t="s">
        <v>135</v>
      </c>
    </row>
    <row r="322" s="14" customFormat="1">
      <c r="A322" s="14"/>
      <c r="B322" s="262"/>
      <c r="C322" s="263"/>
      <c r="D322" s="252" t="s">
        <v>464</v>
      </c>
      <c r="E322" s="264" t="s">
        <v>1</v>
      </c>
      <c r="F322" s="265" t="s">
        <v>466</v>
      </c>
      <c r="G322" s="263"/>
      <c r="H322" s="266">
        <v>101.3</v>
      </c>
      <c r="I322" s="267"/>
      <c r="J322" s="263"/>
      <c r="K322" s="263"/>
      <c r="L322" s="268"/>
      <c r="M322" s="269"/>
      <c r="N322" s="270"/>
      <c r="O322" s="270"/>
      <c r="P322" s="270"/>
      <c r="Q322" s="270"/>
      <c r="R322" s="270"/>
      <c r="S322" s="270"/>
      <c r="T322" s="27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72" t="s">
        <v>464</v>
      </c>
      <c r="AU322" s="272" t="s">
        <v>86</v>
      </c>
      <c r="AV322" s="14" t="s">
        <v>142</v>
      </c>
      <c r="AW322" s="14" t="s">
        <v>34</v>
      </c>
      <c r="AX322" s="14" t="s">
        <v>84</v>
      </c>
      <c r="AY322" s="272" t="s">
        <v>135</v>
      </c>
    </row>
    <row r="323" s="2" customFormat="1" ht="16.5" customHeight="1">
      <c r="A323" s="39"/>
      <c r="B323" s="40"/>
      <c r="C323" s="234" t="s">
        <v>363</v>
      </c>
      <c r="D323" s="234" t="s">
        <v>199</v>
      </c>
      <c r="E323" s="235" t="s">
        <v>632</v>
      </c>
      <c r="F323" s="236" t="s">
        <v>633</v>
      </c>
      <c r="G323" s="237" t="s">
        <v>212</v>
      </c>
      <c r="H323" s="238">
        <v>78.335999999999999</v>
      </c>
      <c r="I323" s="239"/>
      <c r="J323" s="240">
        <f>ROUND(I323*H323,2)</f>
        <v>0</v>
      </c>
      <c r="K323" s="241"/>
      <c r="L323" s="242"/>
      <c r="M323" s="243" t="s">
        <v>1</v>
      </c>
      <c r="N323" s="244" t="s">
        <v>41</v>
      </c>
      <c r="O323" s="92"/>
      <c r="P323" s="230">
        <f>O323*H323</f>
        <v>0</v>
      </c>
      <c r="Q323" s="230">
        <v>0</v>
      </c>
      <c r="R323" s="230">
        <f>Q323*H323</f>
        <v>0</v>
      </c>
      <c r="S323" s="230">
        <v>0</v>
      </c>
      <c r="T323" s="23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2" t="s">
        <v>151</v>
      </c>
      <c r="AT323" s="232" t="s">
        <v>199</v>
      </c>
      <c r="AU323" s="232" t="s">
        <v>86</v>
      </c>
      <c r="AY323" s="18" t="s">
        <v>135</v>
      </c>
      <c r="BE323" s="233">
        <f>IF(N323="základní",J323,0)</f>
        <v>0</v>
      </c>
      <c r="BF323" s="233">
        <f>IF(N323="snížená",J323,0)</f>
        <v>0</v>
      </c>
      <c r="BG323" s="233">
        <f>IF(N323="zákl. přenesená",J323,0)</f>
        <v>0</v>
      </c>
      <c r="BH323" s="233">
        <f>IF(N323="sníž. přenesená",J323,0)</f>
        <v>0</v>
      </c>
      <c r="BI323" s="233">
        <f>IF(N323="nulová",J323,0)</f>
        <v>0</v>
      </c>
      <c r="BJ323" s="18" t="s">
        <v>84</v>
      </c>
      <c r="BK323" s="233">
        <f>ROUND(I323*H323,2)</f>
        <v>0</v>
      </c>
      <c r="BL323" s="18" t="s">
        <v>142</v>
      </c>
      <c r="BM323" s="232" t="s">
        <v>370</v>
      </c>
    </row>
    <row r="324" s="13" customFormat="1">
      <c r="A324" s="13"/>
      <c r="B324" s="250"/>
      <c r="C324" s="251"/>
      <c r="D324" s="252" t="s">
        <v>464</v>
      </c>
      <c r="E324" s="253" t="s">
        <v>1</v>
      </c>
      <c r="F324" s="254" t="s">
        <v>634</v>
      </c>
      <c r="G324" s="251"/>
      <c r="H324" s="255">
        <v>76.799999999999997</v>
      </c>
      <c r="I324" s="256"/>
      <c r="J324" s="251"/>
      <c r="K324" s="251"/>
      <c r="L324" s="257"/>
      <c r="M324" s="258"/>
      <c r="N324" s="259"/>
      <c r="O324" s="259"/>
      <c r="P324" s="259"/>
      <c r="Q324" s="259"/>
      <c r="R324" s="259"/>
      <c r="S324" s="259"/>
      <c r="T324" s="26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1" t="s">
        <v>464</v>
      </c>
      <c r="AU324" s="261" t="s">
        <v>86</v>
      </c>
      <c r="AV324" s="13" t="s">
        <v>86</v>
      </c>
      <c r="AW324" s="13" t="s">
        <v>34</v>
      </c>
      <c r="AX324" s="13" t="s">
        <v>76</v>
      </c>
      <c r="AY324" s="261" t="s">
        <v>135</v>
      </c>
    </row>
    <row r="325" s="14" customFormat="1">
      <c r="A325" s="14"/>
      <c r="B325" s="262"/>
      <c r="C325" s="263"/>
      <c r="D325" s="252" t="s">
        <v>464</v>
      </c>
      <c r="E325" s="264" t="s">
        <v>1</v>
      </c>
      <c r="F325" s="265" t="s">
        <v>466</v>
      </c>
      <c r="G325" s="263"/>
      <c r="H325" s="266">
        <v>76.799999999999997</v>
      </c>
      <c r="I325" s="267"/>
      <c r="J325" s="263"/>
      <c r="K325" s="263"/>
      <c r="L325" s="268"/>
      <c r="M325" s="269"/>
      <c r="N325" s="270"/>
      <c r="O325" s="270"/>
      <c r="P325" s="270"/>
      <c r="Q325" s="270"/>
      <c r="R325" s="270"/>
      <c r="S325" s="270"/>
      <c r="T325" s="27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72" t="s">
        <v>464</v>
      </c>
      <c r="AU325" s="272" t="s">
        <v>86</v>
      </c>
      <c r="AV325" s="14" t="s">
        <v>142</v>
      </c>
      <c r="AW325" s="14" t="s">
        <v>34</v>
      </c>
      <c r="AX325" s="14" t="s">
        <v>76</v>
      </c>
      <c r="AY325" s="272" t="s">
        <v>135</v>
      </c>
    </row>
    <row r="326" s="13" customFormat="1">
      <c r="A326" s="13"/>
      <c r="B326" s="250"/>
      <c r="C326" s="251"/>
      <c r="D326" s="252" t="s">
        <v>464</v>
      </c>
      <c r="E326" s="253" t="s">
        <v>1</v>
      </c>
      <c r="F326" s="254" t="s">
        <v>635</v>
      </c>
      <c r="G326" s="251"/>
      <c r="H326" s="255">
        <v>78.335999999999999</v>
      </c>
      <c r="I326" s="256"/>
      <c r="J326" s="251"/>
      <c r="K326" s="251"/>
      <c r="L326" s="257"/>
      <c r="M326" s="258"/>
      <c r="N326" s="259"/>
      <c r="O326" s="259"/>
      <c r="P326" s="259"/>
      <c r="Q326" s="259"/>
      <c r="R326" s="259"/>
      <c r="S326" s="259"/>
      <c r="T326" s="26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1" t="s">
        <v>464</v>
      </c>
      <c r="AU326" s="261" t="s">
        <v>86</v>
      </c>
      <c r="AV326" s="13" t="s">
        <v>86</v>
      </c>
      <c r="AW326" s="13" t="s">
        <v>34</v>
      </c>
      <c r="AX326" s="13" t="s">
        <v>76</v>
      </c>
      <c r="AY326" s="261" t="s">
        <v>135</v>
      </c>
    </row>
    <row r="327" s="14" customFormat="1">
      <c r="A327" s="14"/>
      <c r="B327" s="262"/>
      <c r="C327" s="263"/>
      <c r="D327" s="252" t="s">
        <v>464</v>
      </c>
      <c r="E327" s="264" t="s">
        <v>1</v>
      </c>
      <c r="F327" s="265" t="s">
        <v>466</v>
      </c>
      <c r="G327" s="263"/>
      <c r="H327" s="266">
        <v>78.335999999999999</v>
      </c>
      <c r="I327" s="267"/>
      <c r="J327" s="263"/>
      <c r="K327" s="263"/>
      <c r="L327" s="268"/>
      <c r="M327" s="269"/>
      <c r="N327" s="270"/>
      <c r="O327" s="270"/>
      <c r="P327" s="270"/>
      <c r="Q327" s="270"/>
      <c r="R327" s="270"/>
      <c r="S327" s="270"/>
      <c r="T327" s="27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72" t="s">
        <v>464</v>
      </c>
      <c r="AU327" s="272" t="s">
        <v>86</v>
      </c>
      <c r="AV327" s="14" t="s">
        <v>142</v>
      </c>
      <c r="AW327" s="14" t="s">
        <v>34</v>
      </c>
      <c r="AX327" s="14" t="s">
        <v>84</v>
      </c>
      <c r="AY327" s="272" t="s">
        <v>135</v>
      </c>
    </row>
    <row r="328" s="2" customFormat="1" ht="24.15" customHeight="1">
      <c r="A328" s="39"/>
      <c r="B328" s="40"/>
      <c r="C328" s="234" t="s">
        <v>258</v>
      </c>
      <c r="D328" s="234" t="s">
        <v>199</v>
      </c>
      <c r="E328" s="235" t="s">
        <v>636</v>
      </c>
      <c r="F328" s="236" t="s">
        <v>637</v>
      </c>
      <c r="G328" s="237" t="s">
        <v>212</v>
      </c>
      <c r="H328" s="238">
        <v>19.890000000000001</v>
      </c>
      <c r="I328" s="239"/>
      <c r="J328" s="240">
        <f>ROUND(I328*H328,2)</f>
        <v>0</v>
      </c>
      <c r="K328" s="241"/>
      <c r="L328" s="242"/>
      <c r="M328" s="243" t="s">
        <v>1</v>
      </c>
      <c r="N328" s="244" t="s">
        <v>41</v>
      </c>
      <c r="O328" s="92"/>
      <c r="P328" s="230">
        <f>O328*H328</f>
        <v>0</v>
      </c>
      <c r="Q328" s="230">
        <v>0</v>
      </c>
      <c r="R328" s="230">
        <f>Q328*H328</f>
        <v>0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151</v>
      </c>
      <c r="AT328" s="232" t="s">
        <v>199</v>
      </c>
      <c r="AU328" s="232" t="s">
        <v>86</v>
      </c>
      <c r="AY328" s="18" t="s">
        <v>135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84</v>
      </c>
      <c r="BK328" s="233">
        <f>ROUND(I328*H328,2)</f>
        <v>0</v>
      </c>
      <c r="BL328" s="18" t="s">
        <v>142</v>
      </c>
      <c r="BM328" s="232" t="s">
        <v>373</v>
      </c>
    </row>
    <row r="329" s="13" customFormat="1">
      <c r="A329" s="13"/>
      <c r="B329" s="250"/>
      <c r="C329" s="251"/>
      <c r="D329" s="252" t="s">
        <v>464</v>
      </c>
      <c r="E329" s="253" t="s">
        <v>1</v>
      </c>
      <c r="F329" s="254" t="s">
        <v>638</v>
      </c>
      <c r="G329" s="251"/>
      <c r="H329" s="255">
        <v>19.5</v>
      </c>
      <c r="I329" s="256"/>
      <c r="J329" s="251"/>
      <c r="K329" s="251"/>
      <c r="L329" s="257"/>
      <c r="M329" s="258"/>
      <c r="N329" s="259"/>
      <c r="O329" s="259"/>
      <c r="P329" s="259"/>
      <c r="Q329" s="259"/>
      <c r="R329" s="259"/>
      <c r="S329" s="259"/>
      <c r="T329" s="26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1" t="s">
        <v>464</v>
      </c>
      <c r="AU329" s="261" t="s">
        <v>86</v>
      </c>
      <c r="AV329" s="13" t="s">
        <v>86</v>
      </c>
      <c r="AW329" s="13" t="s">
        <v>34</v>
      </c>
      <c r="AX329" s="13" t="s">
        <v>76</v>
      </c>
      <c r="AY329" s="261" t="s">
        <v>135</v>
      </c>
    </row>
    <row r="330" s="14" customFormat="1">
      <c r="A330" s="14"/>
      <c r="B330" s="262"/>
      <c r="C330" s="263"/>
      <c r="D330" s="252" t="s">
        <v>464</v>
      </c>
      <c r="E330" s="264" t="s">
        <v>1</v>
      </c>
      <c r="F330" s="265" t="s">
        <v>466</v>
      </c>
      <c r="G330" s="263"/>
      <c r="H330" s="266">
        <v>19.5</v>
      </c>
      <c r="I330" s="267"/>
      <c r="J330" s="263"/>
      <c r="K330" s="263"/>
      <c r="L330" s="268"/>
      <c r="M330" s="269"/>
      <c r="N330" s="270"/>
      <c r="O330" s="270"/>
      <c r="P330" s="270"/>
      <c r="Q330" s="270"/>
      <c r="R330" s="270"/>
      <c r="S330" s="270"/>
      <c r="T330" s="271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72" t="s">
        <v>464</v>
      </c>
      <c r="AU330" s="272" t="s">
        <v>86</v>
      </c>
      <c r="AV330" s="14" t="s">
        <v>142</v>
      </c>
      <c r="AW330" s="14" t="s">
        <v>34</v>
      </c>
      <c r="AX330" s="14" t="s">
        <v>76</v>
      </c>
      <c r="AY330" s="272" t="s">
        <v>135</v>
      </c>
    </row>
    <row r="331" s="13" customFormat="1">
      <c r="A331" s="13"/>
      <c r="B331" s="250"/>
      <c r="C331" s="251"/>
      <c r="D331" s="252" t="s">
        <v>464</v>
      </c>
      <c r="E331" s="253" t="s">
        <v>1</v>
      </c>
      <c r="F331" s="254" t="s">
        <v>639</v>
      </c>
      <c r="G331" s="251"/>
      <c r="H331" s="255">
        <v>19.890000000000001</v>
      </c>
      <c r="I331" s="256"/>
      <c r="J331" s="251"/>
      <c r="K331" s="251"/>
      <c r="L331" s="257"/>
      <c r="M331" s="258"/>
      <c r="N331" s="259"/>
      <c r="O331" s="259"/>
      <c r="P331" s="259"/>
      <c r="Q331" s="259"/>
      <c r="R331" s="259"/>
      <c r="S331" s="259"/>
      <c r="T331" s="26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61" t="s">
        <v>464</v>
      </c>
      <c r="AU331" s="261" t="s">
        <v>86</v>
      </c>
      <c r="AV331" s="13" t="s">
        <v>86</v>
      </c>
      <c r="AW331" s="13" t="s">
        <v>34</v>
      </c>
      <c r="AX331" s="13" t="s">
        <v>76</v>
      </c>
      <c r="AY331" s="261" t="s">
        <v>135</v>
      </c>
    </row>
    <row r="332" s="14" customFormat="1">
      <c r="A332" s="14"/>
      <c r="B332" s="262"/>
      <c r="C332" s="263"/>
      <c r="D332" s="252" t="s">
        <v>464</v>
      </c>
      <c r="E332" s="264" t="s">
        <v>1</v>
      </c>
      <c r="F332" s="265" t="s">
        <v>466</v>
      </c>
      <c r="G332" s="263"/>
      <c r="H332" s="266">
        <v>19.890000000000001</v>
      </c>
      <c r="I332" s="267"/>
      <c r="J332" s="263"/>
      <c r="K332" s="263"/>
      <c r="L332" s="268"/>
      <c r="M332" s="269"/>
      <c r="N332" s="270"/>
      <c r="O332" s="270"/>
      <c r="P332" s="270"/>
      <c r="Q332" s="270"/>
      <c r="R332" s="270"/>
      <c r="S332" s="270"/>
      <c r="T332" s="27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72" t="s">
        <v>464</v>
      </c>
      <c r="AU332" s="272" t="s">
        <v>86</v>
      </c>
      <c r="AV332" s="14" t="s">
        <v>142</v>
      </c>
      <c r="AW332" s="14" t="s">
        <v>34</v>
      </c>
      <c r="AX332" s="14" t="s">
        <v>84</v>
      </c>
      <c r="AY332" s="272" t="s">
        <v>135</v>
      </c>
    </row>
    <row r="333" s="2" customFormat="1" ht="24.15" customHeight="1">
      <c r="A333" s="39"/>
      <c r="B333" s="40"/>
      <c r="C333" s="234" t="s">
        <v>367</v>
      </c>
      <c r="D333" s="234" t="s">
        <v>199</v>
      </c>
      <c r="E333" s="235" t="s">
        <v>640</v>
      </c>
      <c r="F333" s="236" t="s">
        <v>641</v>
      </c>
      <c r="G333" s="237" t="s">
        <v>212</v>
      </c>
      <c r="H333" s="238">
        <v>5</v>
      </c>
      <c r="I333" s="239"/>
      <c r="J333" s="240">
        <f>ROUND(I333*H333,2)</f>
        <v>0</v>
      </c>
      <c r="K333" s="241"/>
      <c r="L333" s="242"/>
      <c r="M333" s="243" t="s">
        <v>1</v>
      </c>
      <c r="N333" s="244" t="s">
        <v>41</v>
      </c>
      <c r="O333" s="92"/>
      <c r="P333" s="230">
        <f>O333*H333</f>
        <v>0</v>
      </c>
      <c r="Q333" s="230">
        <v>0</v>
      </c>
      <c r="R333" s="230">
        <f>Q333*H333</f>
        <v>0</v>
      </c>
      <c r="S333" s="230">
        <v>0</v>
      </c>
      <c r="T333" s="23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2" t="s">
        <v>151</v>
      </c>
      <c r="AT333" s="232" t="s">
        <v>199</v>
      </c>
      <c r="AU333" s="232" t="s">
        <v>86</v>
      </c>
      <c r="AY333" s="18" t="s">
        <v>135</v>
      </c>
      <c r="BE333" s="233">
        <f>IF(N333="základní",J333,0)</f>
        <v>0</v>
      </c>
      <c r="BF333" s="233">
        <f>IF(N333="snížená",J333,0)</f>
        <v>0</v>
      </c>
      <c r="BG333" s="233">
        <f>IF(N333="zákl. přenesená",J333,0)</f>
        <v>0</v>
      </c>
      <c r="BH333" s="233">
        <f>IF(N333="sníž. přenesená",J333,0)</f>
        <v>0</v>
      </c>
      <c r="BI333" s="233">
        <f>IF(N333="nulová",J333,0)</f>
        <v>0</v>
      </c>
      <c r="BJ333" s="18" t="s">
        <v>84</v>
      </c>
      <c r="BK333" s="233">
        <f>ROUND(I333*H333,2)</f>
        <v>0</v>
      </c>
      <c r="BL333" s="18" t="s">
        <v>142</v>
      </c>
      <c r="BM333" s="232" t="s">
        <v>379</v>
      </c>
    </row>
    <row r="334" s="13" customFormat="1">
      <c r="A334" s="13"/>
      <c r="B334" s="250"/>
      <c r="C334" s="251"/>
      <c r="D334" s="252" t="s">
        <v>464</v>
      </c>
      <c r="E334" s="253" t="s">
        <v>1</v>
      </c>
      <c r="F334" s="254" t="s">
        <v>642</v>
      </c>
      <c r="G334" s="251"/>
      <c r="H334" s="255">
        <v>2</v>
      </c>
      <c r="I334" s="256"/>
      <c r="J334" s="251"/>
      <c r="K334" s="251"/>
      <c r="L334" s="257"/>
      <c r="M334" s="258"/>
      <c r="N334" s="259"/>
      <c r="O334" s="259"/>
      <c r="P334" s="259"/>
      <c r="Q334" s="259"/>
      <c r="R334" s="259"/>
      <c r="S334" s="259"/>
      <c r="T334" s="26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1" t="s">
        <v>464</v>
      </c>
      <c r="AU334" s="261" t="s">
        <v>86</v>
      </c>
      <c r="AV334" s="13" t="s">
        <v>86</v>
      </c>
      <c r="AW334" s="13" t="s">
        <v>34</v>
      </c>
      <c r="AX334" s="13" t="s">
        <v>76</v>
      </c>
      <c r="AY334" s="261" t="s">
        <v>135</v>
      </c>
    </row>
    <row r="335" s="13" customFormat="1">
      <c r="A335" s="13"/>
      <c r="B335" s="250"/>
      <c r="C335" s="251"/>
      <c r="D335" s="252" t="s">
        <v>464</v>
      </c>
      <c r="E335" s="253" t="s">
        <v>1</v>
      </c>
      <c r="F335" s="254" t="s">
        <v>643</v>
      </c>
      <c r="G335" s="251"/>
      <c r="H335" s="255">
        <v>3</v>
      </c>
      <c r="I335" s="256"/>
      <c r="J335" s="251"/>
      <c r="K335" s="251"/>
      <c r="L335" s="257"/>
      <c r="M335" s="258"/>
      <c r="N335" s="259"/>
      <c r="O335" s="259"/>
      <c r="P335" s="259"/>
      <c r="Q335" s="259"/>
      <c r="R335" s="259"/>
      <c r="S335" s="259"/>
      <c r="T335" s="26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61" t="s">
        <v>464</v>
      </c>
      <c r="AU335" s="261" t="s">
        <v>86</v>
      </c>
      <c r="AV335" s="13" t="s">
        <v>86</v>
      </c>
      <c r="AW335" s="13" t="s">
        <v>34</v>
      </c>
      <c r="AX335" s="13" t="s">
        <v>76</v>
      </c>
      <c r="AY335" s="261" t="s">
        <v>135</v>
      </c>
    </row>
    <row r="336" s="14" customFormat="1">
      <c r="A336" s="14"/>
      <c r="B336" s="262"/>
      <c r="C336" s="263"/>
      <c r="D336" s="252" t="s">
        <v>464</v>
      </c>
      <c r="E336" s="264" t="s">
        <v>1</v>
      </c>
      <c r="F336" s="265" t="s">
        <v>466</v>
      </c>
      <c r="G336" s="263"/>
      <c r="H336" s="266">
        <v>5</v>
      </c>
      <c r="I336" s="267"/>
      <c r="J336" s="263"/>
      <c r="K336" s="263"/>
      <c r="L336" s="268"/>
      <c r="M336" s="269"/>
      <c r="N336" s="270"/>
      <c r="O336" s="270"/>
      <c r="P336" s="270"/>
      <c r="Q336" s="270"/>
      <c r="R336" s="270"/>
      <c r="S336" s="270"/>
      <c r="T336" s="27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72" t="s">
        <v>464</v>
      </c>
      <c r="AU336" s="272" t="s">
        <v>86</v>
      </c>
      <c r="AV336" s="14" t="s">
        <v>142</v>
      </c>
      <c r="AW336" s="14" t="s">
        <v>34</v>
      </c>
      <c r="AX336" s="14" t="s">
        <v>84</v>
      </c>
      <c r="AY336" s="272" t="s">
        <v>135</v>
      </c>
    </row>
    <row r="337" s="2" customFormat="1" ht="33" customHeight="1">
      <c r="A337" s="39"/>
      <c r="B337" s="40"/>
      <c r="C337" s="220" t="s">
        <v>263</v>
      </c>
      <c r="D337" s="220" t="s">
        <v>138</v>
      </c>
      <c r="E337" s="221" t="s">
        <v>644</v>
      </c>
      <c r="F337" s="222" t="s">
        <v>645</v>
      </c>
      <c r="G337" s="223" t="s">
        <v>212</v>
      </c>
      <c r="H337" s="224">
        <v>7.5999999999999996</v>
      </c>
      <c r="I337" s="225"/>
      <c r="J337" s="226">
        <f>ROUND(I337*H337,2)</f>
        <v>0</v>
      </c>
      <c r="K337" s="227"/>
      <c r="L337" s="45"/>
      <c r="M337" s="228" t="s">
        <v>1</v>
      </c>
      <c r="N337" s="229" t="s">
        <v>41</v>
      </c>
      <c r="O337" s="92"/>
      <c r="P337" s="230">
        <f>O337*H337</f>
        <v>0</v>
      </c>
      <c r="Q337" s="230">
        <v>0</v>
      </c>
      <c r="R337" s="230">
        <f>Q337*H337</f>
        <v>0</v>
      </c>
      <c r="S337" s="230">
        <v>0</v>
      </c>
      <c r="T337" s="23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2" t="s">
        <v>142</v>
      </c>
      <c r="AT337" s="232" t="s">
        <v>138</v>
      </c>
      <c r="AU337" s="232" t="s">
        <v>86</v>
      </c>
      <c r="AY337" s="18" t="s">
        <v>135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8" t="s">
        <v>84</v>
      </c>
      <c r="BK337" s="233">
        <f>ROUND(I337*H337,2)</f>
        <v>0</v>
      </c>
      <c r="BL337" s="18" t="s">
        <v>142</v>
      </c>
      <c r="BM337" s="232" t="s">
        <v>382</v>
      </c>
    </row>
    <row r="338" s="13" customFormat="1">
      <c r="A338" s="13"/>
      <c r="B338" s="250"/>
      <c r="C338" s="251"/>
      <c r="D338" s="252" t="s">
        <v>464</v>
      </c>
      <c r="E338" s="253" t="s">
        <v>1</v>
      </c>
      <c r="F338" s="254" t="s">
        <v>646</v>
      </c>
      <c r="G338" s="251"/>
      <c r="H338" s="255">
        <v>7.5999999999999996</v>
      </c>
      <c r="I338" s="256"/>
      <c r="J338" s="251"/>
      <c r="K338" s="251"/>
      <c r="L338" s="257"/>
      <c r="M338" s="258"/>
      <c r="N338" s="259"/>
      <c r="O338" s="259"/>
      <c r="P338" s="259"/>
      <c r="Q338" s="259"/>
      <c r="R338" s="259"/>
      <c r="S338" s="259"/>
      <c r="T338" s="26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1" t="s">
        <v>464</v>
      </c>
      <c r="AU338" s="261" t="s">
        <v>86</v>
      </c>
      <c r="AV338" s="13" t="s">
        <v>86</v>
      </c>
      <c r="AW338" s="13" t="s">
        <v>34</v>
      </c>
      <c r="AX338" s="13" t="s">
        <v>76</v>
      </c>
      <c r="AY338" s="261" t="s">
        <v>135</v>
      </c>
    </row>
    <row r="339" s="14" customFormat="1">
      <c r="A339" s="14"/>
      <c r="B339" s="262"/>
      <c r="C339" s="263"/>
      <c r="D339" s="252" t="s">
        <v>464</v>
      </c>
      <c r="E339" s="264" t="s">
        <v>1</v>
      </c>
      <c r="F339" s="265" t="s">
        <v>466</v>
      </c>
      <c r="G339" s="263"/>
      <c r="H339" s="266">
        <v>7.5999999999999996</v>
      </c>
      <c r="I339" s="267"/>
      <c r="J339" s="263"/>
      <c r="K339" s="263"/>
      <c r="L339" s="268"/>
      <c r="M339" s="269"/>
      <c r="N339" s="270"/>
      <c r="O339" s="270"/>
      <c r="P339" s="270"/>
      <c r="Q339" s="270"/>
      <c r="R339" s="270"/>
      <c r="S339" s="270"/>
      <c r="T339" s="271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72" t="s">
        <v>464</v>
      </c>
      <c r="AU339" s="272" t="s">
        <v>86</v>
      </c>
      <c r="AV339" s="14" t="s">
        <v>142</v>
      </c>
      <c r="AW339" s="14" t="s">
        <v>34</v>
      </c>
      <c r="AX339" s="14" t="s">
        <v>84</v>
      </c>
      <c r="AY339" s="272" t="s">
        <v>135</v>
      </c>
    </row>
    <row r="340" s="2" customFormat="1" ht="16.5" customHeight="1">
      <c r="A340" s="39"/>
      <c r="B340" s="40"/>
      <c r="C340" s="234" t="s">
        <v>376</v>
      </c>
      <c r="D340" s="234" t="s">
        <v>199</v>
      </c>
      <c r="E340" s="235" t="s">
        <v>647</v>
      </c>
      <c r="F340" s="236" t="s">
        <v>648</v>
      </c>
      <c r="G340" s="237" t="s">
        <v>212</v>
      </c>
      <c r="H340" s="238">
        <v>7.7519999999999998</v>
      </c>
      <c r="I340" s="239"/>
      <c r="J340" s="240">
        <f>ROUND(I340*H340,2)</f>
        <v>0</v>
      </c>
      <c r="K340" s="241"/>
      <c r="L340" s="242"/>
      <c r="M340" s="243" t="s">
        <v>1</v>
      </c>
      <c r="N340" s="244" t="s">
        <v>41</v>
      </c>
      <c r="O340" s="92"/>
      <c r="P340" s="230">
        <f>O340*H340</f>
        <v>0</v>
      </c>
      <c r="Q340" s="230">
        <v>0</v>
      </c>
      <c r="R340" s="230">
        <f>Q340*H340</f>
        <v>0</v>
      </c>
      <c r="S340" s="230">
        <v>0</v>
      </c>
      <c r="T340" s="23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2" t="s">
        <v>151</v>
      </c>
      <c r="AT340" s="232" t="s">
        <v>199</v>
      </c>
      <c r="AU340" s="232" t="s">
        <v>86</v>
      </c>
      <c r="AY340" s="18" t="s">
        <v>135</v>
      </c>
      <c r="BE340" s="233">
        <f>IF(N340="základní",J340,0)</f>
        <v>0</v>
      </c>
      <c r="BF340" s="233">
        <f>IF(N340="snížená",J340,0)</f>
        <v>0</v>
      </c>
      <c r="BG340" s="233">
        <f>IF(N340="zákl. přenesená",J340,0)</f>
        <v>0</v>
      </c>
      <c r="BH340" s="233">
        <f>IF(N340="sníž. přenesená",J340,0)</f>
        <v>0</v>
      </c>
      <c r="BI340" s="233">
        <f>IF(N340="nulová",J340,0)</f>
        <v>0</v>
      </c>
      <c r="BJ340" s="18" t="s">
        <v>84</v>
      </c>
      <c r="BK340" s="233">
        <f>ROUND(I340*H340,2)</f>
        <v>0</v>
      </c>
      <c r="BL340" s="18" t="s">
        <v>142</v>
      </c>
      <c r="BM340" s="232" t="s">
        <v>386</v>
      </c>
    </row>
    <row r="341" s="2" customFormat="1" ht="24.15" customHeight="1">
      <c r="A341" s="39"/>
      <c r="B341" s="40"/>
      <c r="C341" s="220" t="s">
        <v>267</v>
      </c>
      <c r="D341" s="220" t="s">
        <v>138</v>
      </c>
      <c r="E341" s="221" t="s">
        <v>649</v>
      </c>
      <c r="F341" s="222" t="s">
        <v>650</v>
      </c>
      <c r="G341" s="223" t="s">
        <v>157</v>
      </c>
      <c r="H341" s="224">
        <v>1.54</v>
      </c>
      <c r="I341" s="225"/>
      <c r="J341" s="226">
        <f>ROUND(I341*H341,2)</f>
        <v>0</v>
      </c>
      <c r="K341" s="227"/>
      <c r="L341" s="45"/>
      <c r="M341" s="228" t="s">
        <v>1</v>
      </c>
      <c r="N341" s="229" t="s">
        <v>41</v>
      </c>
      <c r="O341" s="92"/>
      <c r="P341" s="230">
        <f>O341*H341</f>
        <v>0</v>
      </c>
      <c r="Q341" s="230">
        <v>0</v>
      </c>
      <c r="R341" s="230">
        <f>Q341*H341</f>
        <v>0</v>
      </c>
      <c r="S341" s="230">
        <v>0</v>
      </c>
      <c r="T341" s="23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2" t="s">
        <v>142</v>
      </c>
      <c r="AT341" s="232" t="s">
        <v>138</v>
      </c>
      <c r="AU341" s="232" t="s">
        <v>86</v>
      </c>
      <c r="AY341" s="18" t="s">
        <v>135</v>
      </c>
      <c r="BE341" s="233">
        <f>IF(N341="základní",J341,0)</f>
        <v>0</v>
      </c>
      <c r="BF341" s="233">
        <f>IF(N341="snížená",J341,0)</f>
        <v>0</v>
      </c>
      <c r="BG341" s="233">
        <f>IF(N341="zákl. přenesená",J341,0)</f>
        <v>0</v>
      </c>
      <c r="BH341" s="233">
        <f>IF(N341="sníž. přenesená",J341,0)</f>
        <v>0</v>
      </c>
      <c r="BI341" s="233">
        <f>IF(N341="nulová",J341,0)</f>
        <v>0</v>
      </c>
      <c r="BJ341" s="18" t="s">
        <v>84</v>
      </c>
      <c r="BK341" s="233">
        <f>ROUND(I341*H341,2)</f>
        <v>0</v>
      </c>
      <c r="BL341" s="18" t="s">
        <v>142</v>
      </c>
      <c r="BM341" s="232" t="s">
        <v>392</v>
      </c>
    </row>
    <row r="342" s="13" customFormat="1">
      <c r="A342" s="13"/>
      <c r="B342" s="250"/>
      <c r="C342" s="251"/>
      <c r="D342" s="252" t="s">
        <v>464</v>
      </c>
      <c r="E342" s="253" t="s">
        <v>1</v>
      </c>
      <c r="F342" s="254" t="s">
        <v>651</v>
      </c>
      <c r="G342" s="251"/>
      <c r="H342" s="255">
        <v>1.54</v>
      </c>
      <c r="I342" s="256"/>
      <c r="J342" s="251"/>
      <c r="K342" s="251"/>
      <c r="L342" s="257"/>
      <c r="M342" s="258"/>
      <c r="N342" s="259"/>
      <c r="O342" s="259"/>
      <c r="P342" s="259"/>
      <c r="Q342" s="259"/>
      <c r="R342" s="259"/>
      <c r="S342" s="259"/>
      <c r="T342" s="26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1" t="s">
        <v>464</v>
      </c>
      <c r="AU342" s="261" t="s">
        <v>86</v>
      </c>
      <c r="AV342" s="13" t="s">
        <v>86</v>
      </c>
      <c r="AW342" s="13" t="s">
        <v>34</v>
      </c>
      <c r="AX342" s="13" t="s">
        <v>76</v>
      </c>
      <c r="AY342" s="261" t="s">
        <v>135</v>
      </c>
    </row>
    <row r="343" s="14" customFormat="1">
      <c r="A343" s="14"/>
      <c r="B343" s="262"/>
      <c r="C343" s="263"/>
      <c r="D343" s="252" t="s">
        <v>464</v>
      </c>
      <c r="E343" s="264" t="s">
        <v>1</v>
      </c>
      <c r="F343" s="265" t="s">
        <v>466</v>
      </c>
      <c r="G343" s="263"/>
      <c r="H343" s="266">
        <v>1.54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72" t="s">
        <v>464</v>
      </c>
      <c r="AU343" s="272" t="s">
        <v>86</v>
      </c>
      <c r="AV343" s="14" t="s">
        <v>142</v>
      </c>
      <c r="AW343" s="14" t="s">
        <v>34</v>
      </c>
      <c r="AX343" s="14" t="s">
        <v>84</v>
      </c>
      <c r="AY343" s="272" t="s">
        <v>135</v>
      </c>
    </row>
    <row r="344" s="2" customFormat="1" ht="33" customHeight="1">
      <c r="A344" s="39"/>
      <c r="B344" s="40"/>
      <c r="C344" s="220" t="s">
        <v>383</v>
      </c>
      <c r="D344" s="220" t="s">
        <v>138</v>
      </c>
      <c r="E344" s="221" t="s">
        <v>652</v>
      </c>
      <c r="F344" s="222" t="s">
        <v>653</v>
      </c>
      <c r="G344" s="223" t="s">
        <v>212</v>
      </c>
      <c r="H344" s="224">
        <v>50</v>
      </c>
      <c r="I344" s="225"/>
      <c r="J344" s="226">
        <f>ROUND(I344*H344,2)</f>
        <v>0</v>
      </c>
      <c r="K344" s="227"/>
      <c r="L344" s="45"/>
      <c r="M344" s="228" t="s">
        <v>1</v>
      </c>
      <c r="N344" s="229" t="s">
        <v>41</v>
      </c>
      <c r="O344" s="92"/>
      <c r="P344" s="230">
        <f>O344*H344</f>
        <v>0</v>
      </c>
      <c r="Q344" s="230">
        <v>0</v>
      </c>
      <c r="R344" s="230">
        <f>Q344*H344</f>
        <v>0</v>
      </c>
      <c r="S344" s="230">
        <v>0</v>
      </c>
      <c r="T344" s="23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2" t="s">
        <v>142</v>
      </c>
      <c r="AT344" s="232" t="s">
        <v>138</v>
      </c>
      <c r="AU344" s="232" t="s">
        <v>86</v>
      </c>
      <c r="AY344" s="18" t="s">
        <v>135</v>
      </c>
      <c r="BE344" s="233">
        <f>IF(N344="základní",J344,0)</f>
        <v>0</v>
      </c>
      <c r="BF344" s="233">
        <f>IF(N344="snížená",J344,0)</f>
        <v>0</v>
      </c>
      <c r="BG344" s="233">
        <f>IF(N344="zákl. přenesená",J344,0)</f>
        <v>0</v>
      </c>
      <c r="BH344" s="233">
        <f>IF(N344="sníž. přenesená",J344,0)</f>
        <v>0</v>
      </c>
      <c r="BI344" s="233">
        <f>IF(N344="nulová",J344,0)</f>
        <v>0</v>
      </c>
      <c r="BJ344" s="18" t="s">
        <v>84</v>
      </c>
      <c r="BK344" s="233">
        <f>ROUND(I344*H344,2)</f>
        <v>0</v>
      </c>
      <c r="BL344" s="18" t="s">
        <v>142</v>
      </c>
      <c r="BM344" s="232" t="s">
        <v>396</v>
      </c>
    </row>
    <row r="345" s="13" customFormat="1">
      <c r="A345" s="13"/>
      <c r="B345" s="250"/>
      <c r="C345" s="251"/>
      <c r="D345" s="252" t="s">
        <v>464</v>
      </c>
      <c r="E345" s="253" t="s">
        <v>1</v>
      </c>
      <c r="F345" s="254" t="s">
        <v>654</v>
      </c>
      <c r="G345" s="251"/>
      <c r="H345" s="255">
        <v>50</v>
      </c>
      <c r="I345" s="256"/>
      <c r="J345" s="251"/>
      <c r="K345" s="251"/>
      <c r="L345" s="257"/>
      <c r="M345" s="258"/>
      <c r="N345" s="259"/>
      <c r="O345" s="259"/>
      <c r="P345" s="259"/>
      <c r="Q345" s="259"/>
      <c r="R345" s="259"/>
      <c r="S345" s="259"/>
      <c r="T345" s="26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1" t="s">
        <v>464</v>
      </c>
      <c r="AU345" s="261" t="s">
        <v>86</v>
      </c>
      <c r="AV345" s="13" t="s">
        <v>86</v>
      </c>
      <c r="AW345" s="13" t="s">
        <v>34</v>
      </c>
      <c r="AX345" s="13" t="s">
        <v>76</v>
      </c>
      <c r="AY345" s="261" t="s">
        <v>135</v>
      </c>
    </row>
    <row r="346" s="14" customFormat="1">
      <c r="A346" s="14"/>
      <c r="B346" s="262"/>
      <c r="C346" s="263"/>
      <c r="D346" s="252" t="s">
        <v>464</v>
      </c>
      <c r="E346" s="264" t="s">
        <v>1</v>
      </c>
      <c r="F346" s="265" t="s">
        <v>466</v>
      </c>
      <c r="G346" s="263"/>
      <c r="H346" s="266">
        <v>50</v>
      </c>
      <c r="I346" s="267"/>
      <c r="J346" s="263"/>
      <c r="K346" s="263"/>
      <c r="L346" s="268"/>
      <c r="M346" s="269"/>
      <c r="N346" s="270"/>
      <c r="O346" s="270"/>
      <c r="P346" s="270"/>
      <c r="Q346" s="270"/>
      <c r="R346" s="270"/>
      <c r="S346" s="270"/>
      <c r="T346" s="27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72" t="s">
        <v>464</v>
      </c>
      <c r="AU346" s="272" t="s">
        <v>86</v>
      </c>
      <c r="AV346" s="14" t="s">
        <v>142</v>
      </c>
      <c r="AW346" s="14" t="s">
        <v>34</v>
      </c>
      <c r="AX346" s="14" t="s">
        <v>84</v>
      </c>
      <c r="AY346" s="272" t="s">
        <v>135</v>
      </c>
    </row>
    <row r="347" s="2" customFormat="1" ht="24.15" customHeight="1">
      <c r="A347" s="39"/>
      <c r="B347" s="40"/>
      <c r="C347" s="220" t="s">
        <v>273</v>
      </c>
      <c r="D347" s="220" t="s">
        <v>138</v>
      </c>
      <c r="E347" s="221" t="s">
        <v>655</v>
      </c>
      <c r="F347" s="222" t="s">
        <v>656</v>
      </c>
      <c r="G347" s="223" t="s">
        <v>212</v>
      </c>
      <c r="H347" s="224">
        <v>22.5</v>
      </c>
      <c r="I347" s="225"/>
      <c r="J347" s="226">
        <f>ROUND(I347*H347,2)</f>
        <v>0</v>
      </c>
      <c r="K347" s="227"/>
      <c r="L347" s="45"/>
      <c r="M347" s="228" t="s">
        <v>1</v>
      </c>
      <c r="N347" s="229" t="s">
        <v>41</v>
      </c>
      <c r="O347" s="92"/>
      <c r="P347" s="230">
        <f>O347*H347</f>
        <v>0</v>
      </c>
      <c r="Q347" s="230">
        <v>0</v>
      </c>
      <c r="R347" s="230">
        <f>Q347*H347</f>
        <v>0</v>
      </c>
      <c r="S347" s="230">
        <v>0</v>
      </c>
      <c r="T347" s="23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2" t="s">
        <v>142</v>
      </c>
      <c r="AT347" s="232" t="s">
        <v>138</v>
      </c>
      <c r="AU347" s="232" t="s">
        <v>86</v>
      </c>
      <c r="AY347" s="18" t="s">
        <v>135</v>
      </c>
      <c r="BE347" s="233">
        <f>IF(N347="základní",J347,0)</f>
        <v>0</v>
      </c>
      <c r="BF347" s="233">
        <f>IF(N347="snížená",J347,0)</f>
        <v>0</v>
      </c>
      <c r="BG347" s="233">
        <f>IF(N347="zákl. přenesená",J347,0)</f>
        <v>0</v>
      </c>
      <c r="BH347" s="233">
        <f>IF(N347="sníž. přenesená",J347,0)</f>
        <v>0</v>
      </c>
      <c r="BI347" s="233">
        <f>IF(N347="nulová",J347,0)</f>
        <v>0</v>
      </c>
      <c r="BJ347" s="18" t="s">
        <v>84</v>
      </c>
      <c r="BK347" s="233">
        <f>ROUND(I347*H347,2)</f>
        <v>0</v>
      </c>
      <c r="BL347" s="18" t="s">
        <v>142</v>
      </c>
      <c r="BM347" s="232" t="s">
        <v>399</v>
      </c>
    </row>
    <row r="348" s="13" customFormat="1">
      <c r="A348" s="13"/>
      <c r="B348" s="250"/>
      <c r="C348" s="251"/>
      <c r="D348" s="252" t="s">
        <v>464</v>
      </c>
      <c r="E348" s="253" t="s">
        <v>1</v>
      </c>
      <c r="F348" s="254" t="s">
        <v>657</v>
      </c>
      <c r="G348" s="251"/>
      <c r="H348" s="255">
        <v>22.5</v>
      </c>
      <c r="I348" s="256"/>
      <c r="J348" s="251"/>
      <c r="K348" s="251"/>
      <c r="L348" s="257"/>
      <c r="M348" s="258"/>
      <c r="N348" s="259"/>
      <c r="O348" s="259"/>
      <c r="P348" s="259"/>
      <c r="Q348" s="259"/>
      <c r="R348" s="259"/>
      <c r="S348" s="259"/>
      <c r="T348" s="26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61" t="s">
        <v>464</v>
      </c>
      <c r="AU348" s="261" t="s">
        <v>86</v>
      </c>
      <c r="AV348" s="13" t="s">
        <v>86</v>
      </c>
      <c r="AW348" s="13" t="s">
        <v>34</v>
      </c>
      <c r="AX348" s="13" t="s">
        <v>76</v>
      </c>
      <c r="AY348" s="261" t="s">
        <v>135</v>
      </c>
    </row>
    <row r="349" s="14" customFormat="1">
      <c r="A349" s="14"/>
      <c r="B349" s="262"/>
      <c r="C349" s="263"/>
      <c r="D349" s="252" t="s">
        <v>464</v>
      </c>
      <c r="E349" s="264" t="s">
        <v>1</v>
      </c>
      <c r="F349" s="265" t="s">
        <v>466</v>
      </c>
      <c r="G349" s="263"/>
      <c r="H349" s="266">
        <v>22.5</v>
      </c>
      <c r="I349" s="267"/>
      <c r="J349" s="263"/>
      <c r="K349" s="263"/>
      <c r="L349" s="268"/>
      <c r="M349" s="269"/>
      <c r="N349" s="270"/>
      <c r="O349" s="270"/>
      <c r="P349" s="270"/>
      <c r="Q349" s="270"/>
      <c r="R349" s="270"/>
      <c r="S349" s="270"/>
      <c r="T349" s="27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72" t="s">
        <v>464</v>
      </c>
      <c r="AU349" s="272" t="s">
        <v>86</v>
      </c>
      <c r="AV349" s="14" t="s">
        <v>142</v>
      </c>
      <c r="AW349" s="14" t="s">
        <v>34</v>
      </c>
      <c r="AX349" s="14" t="s">
        <v>84</v>
      </c>
      <c r="AY349" s="272" t="s">
        <v>135</v>
      </c>
    </row>
    <row r="350" s="2" customFormat="1" ht="24.15" customHeight="1">
      <c r="A350" s="39"/>
      <c r="B350" s="40"/>
      <c r="C350" s="220" t="s">
        <v>393</v>
      </c>
      <c r="D350" s="220" t="s">
        <v>138</v>
      </c>
      <c r="E350" s="221" t="s">
        <v>658</v>
      </c>
      <c r="F350" s="222" t="s">
        <v>659</v>
      </c>
      <c r="G350" s="223" t="s">
        <v>485</v>
      </c>
      <c r="H350" s="224">
        <v>9.0999999999999996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41</v>
      </c>
      <c r="O350" s="92"/>
      <c r="P350" s="230">
        <f>O350*H350</f>
        <v>0</v>
      </c>
      <c r="Q350" s="230">
        <v>0</v>
      </c>
      <c r="R350" s="230">
        <f>Q350*H350</f>
        <v>0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142</v>
      </c>
      <c r="AT350" s="232" t="s">
        <v>138</v>
      </c>
      <c r="AU350" s="232" t="s">
        <v>86</v>
      </c>
      <c r="AY350" s="18" t="s">
        <v>135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84</v>
      </c>
      <c r="BK350" s="233">
        <f>ROUND(I350*H350,2)</f>
        <v>0</v>
      </c>
      <c r="BL350" s="18" t="s">
        <v>142</v>
      </c>
      <c r="BM350" s="232" t="s">
        <v>403</v>
      </c>
    </row>
    <row r="351" s="13" customFormat="1">
      <c r="A351" s="13"/>
      <c r="B351" s="250"/>
      <c r="C351" s="251"/>
      <c r="D351" s="252" t="s">
        <v>464</v>
      </c>
      <c r="E351" s="253" t="s">
        <v>1</v>
      </c>
      <c r="F351" s="254" t="s">
        <v>592</v>
      </c>
      <c r="G351" s="251"/>
      <c r="H351" s="255">
        <v>9.0999999999999996</v>
      </c>
      <c r="I351" s="256"/>
      <c r="J351" s="251"/>
      <c r="K351" s="251"/>
      <c r="L351" s="257"/>
      <c r="M351" s="258"/>
      <c r="N351" s="259"/>
      <c r="O351" s="259"/>
      <c r="P351" s="259"/>
      <c r="Q351" s="259"/>
      <c r="R351" s="259"/>
      <c r="S351" s="259"/>
      <c r="T351" s="260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61" t="s">
        <v>464</v>
      </c>
      <c r="AU351" s="261" t="s">
        <v>86</v>
      </c>
      <c r="AV351" s="13" t="s">
        <v>86</v>
      </c>
      <c r="AW351" s="13" t="s">
        <v>34</v>
      </c>
      <c r="AX351" s="13" t="s">
        <v>76</v>
      </c>
      <c r="AY351" s="261" t="s">
        <v>135</v>
      </c>
    </row>
    <row r="352" s="14" customFormat="1">
      <c r="A352" s="14"/>
      <c r="B352" s="262"/>
      <c r="C352" s="263"/>
      <c r="D352" s="252" t="s">
        <v>464</v>
      </c>
      <c r="E352" s="264" t="s">
        <v>1</v>
      </c>
      <c r="F352" s="265" t="s">
        <v>466</v>
      </c>
      <c r="G352" s="263"/>
      <c r="H352" s="266">
        <v>9.0999999999999996</v>
      </c>
      <c r="I352" s="267"/>
      <c r="J352" s="263"/>
      <c r="K352" s="263"/>
      <c r="L352" s="268"/>
      <c r="M352" s="269"/>
      <c r="N352" s="270"/>
      <c r="O352" s="270"/>
      <c r="P352" s="270"/>
      <c r="Q352" s="270"/>
      <c r="R352" s="270"/>
      <c r="S352" s="270"/>
      <c r="T352" s="271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72" t="s">
        <v>464</v>
      </c>
      <c r="AU352" s="272" t="s">
        <v>86</v>
      </c>
      <c r="AV352" s="14" t="s">
        <v>142</v>
      </c>
      <c r="AW352" s="14" t="s">
        <v>34</v>
      </c>
      <c r="AX352" s="14" t="s">
        <v>84</v>
      </c>
      <c r="AY352" s="272" t="s">
        <v>135</v>
      </c>
    </row>
    <row r="353" s="2" customFormat="1" ht="33" customHeight="1">
      <c r="A353" s="39"/>
      <c r="B353" s="40"/>
      <c r="C353" s="220" t="s">
        <v>277</v>
      </c>
      <c r="D353" s="220" t="s">
        <v>138</v>
      </c>
      <c r="E353" s="221" t="s">
        <v>660</v>
      </c>
      <c r="F353" s="222" t="s">
        <v>661</v>
      </c>
      <c r="G353" s="223" t="s">
        <v>212</v>
      </c>
      <c r="H353" s="224">
        <v>24.100000000000001</v>
      </c>
      <c r="I353" s="225"/>
      <c r="J353" s="226">
        <f>ROUND(I353*H353,2)</f>
        <v>0</v>
      </c>
      <c r="K353" s="227"/>
      <c r="L353" s="45"/>
      <c r="M353" s="228" t="s">
        <v>1</v>
      </c>
      <c r="N353" s="229" t="s">
        <v>41</v>
      </c>
      <c r="O353" s="92"/>
      <c r="P353" s="230">
        <f>O353*H353</f>
        <v>0</v>
      </c>
      <c r="Q353" s="230">
        <v>0</v>
      </c>
      <c r="R353" s="230">
        <f>Q353*H353</f>
        <v>0</v>
      </c>
      <c r="S353" s="230">
        <v>0</v>
      </c>
      <c r="T353" s="23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2" t="s">
        <v>142</v>
      </c>
      <c r="AT353" s="232" t="s">
        <v>138</v>
      </c>
      <c r="AU353" s="232" t="s">
        <v>86</v>
      </c>
      <c r="AY353" s="18" t="s">
        <v>135</v>
      </c>
      <c r="BE353" s="233">
        <f>IF(N353="základní",J353,0)</f>
        <v>0</v>
      </c>
      <c r="BF353" s="233">
        <f>IF(N353="snížená",J353,0)</f>
        <v>0</v>
      </c>
      <c r="BG353" s="233">
        <f>IF(N353="zákl. přenesená",J353,0)</f>
        <v>0</v>
      </c>
      <c r="BH353" s="233">
        <f>IF(N353="sníž. přenesená",J353,0)</f>
        <v>0</v>
      </c>
      <c r="BI353" s="233">
        <f>IF(N353="nulová",J353,0)</f>
        <v>0</v>
      </c>
      <c r="BJ353" s="18" t="s">
        <v>84</v>
      </c>
      <c r="BK353" s="233">
        <f>ROUND(I353*H353,2)</f>
        <v>0</v>
      </c>
      <c r="BL353" s="18" t="s">
        <v>142</v>
      </c>
      <c r="BM353" s="232" t="s">
        <v>406</v>
      </c>
    </row>
    <row r="354" s="13" customFormat="1">
      <c r="A354" s="13"/>
      <c r="B354" s="250"/>
      <c r="C354" s="251"/>
      <c r="D354" s="252" t="s">
        <v>464</v>
      </c>
      <c r="E354" s="253" t="s">
        <v>1</v>
      </c>
      <c r="F354" s="254" t="s">
        <v>662</v>
      </c>
      <c r="G354" s="251"/>
      <c r="H354" s="255">
        <v>24.100000000000001</v>
      </c>
      <c r="I354" s="256"/>
      <c r="J354" s="251"/>
      <c r="K354" s="251"/>
      <c r="L354" s="257"/>
      <c r="M354" s="258"/>
      <c r="N354" s="259"/>
      <c r="O354" s="259"/>
      <c r="P354" s="259"/>
      <c r="Q354" s="259"/>
      <c r="R354" s="259"/>
      <c r="S354" s="259"/>
      <c r="T354" s="26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1" t="s">
        <v>464</v>
      </c>
      <c r="AU354" s="261" t="s">
        <v>86</v>
      </c>
      <c r="AV354" s="13" t="s">
        <v>86</v>
      </c>
      <c r="AW354" s="13" t="s">
        <v>34</v>
      </c>
      <c r="AX354" s="13" t="s">
        <v>76</v>
      </c>
      <c r="AY354" s="261" t="s">
        <v>135</v>
      </c>
    </row>
    <row r="355" s="14" customFormat="1">
      <c r="A355" s="14"/>
      <c r="B355" s="262"/>
      <c r="C355" s="263"/>
      <c r="D355" s="252" t="s">
        <v>464</v>
      </c>
      <c r="E355" s="264" t="s">
        <v>1</v>
      </c>
      <c r="F355" s="265" t="s">
        <v>466</v>
      </c>
      <c r="G355" s="263"/>
      <c r="H355" s="266">
        <v>24.100000000000001</v>
      </c>
      <c r="I355" s="267"/>
      <c r="J355" s="263"/>
      <c r="K355" s="263"/>
      <c r="L355" s="268"/>
      <c r="M355" s="269"/>
      <c r="N355" s="270"/>
      <c r="O355" s="270"/>
      <c r="P355" s="270"/>
      <c r="Q355" s="270"/>
      <c r="R355" s="270"/>
      <c r="S355" s="270"/>
      <c r="T355" s="27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2" t="s">
        <v>464</v>
      </c>
      <c r="AU355" s="272" t="s">
        <v>86</v>
      </c>
      <c r="AV355" s="14" t="s">
        <v>142</v>
      </c>
      <c r="AW355" s="14" t="s">
        <v>34</v>
      </c>
      <c r="AX355" s="14" t="s">
        <v>84</v>
      </c>
      <c r="AY355" s="272" t="s">
        <v>135</v>
      </c>
    </row>
    <row r="356" s="2" customFormat="1" ht="24.15" customHeight="1">
      <c r="A356" s="39"/>
      <c r="B356" s="40"/>
      <c r="C356" s="220" t="s">
        <v>400</v>
      </c>
      <c r="D356" s="220" t="s">
        <v>138</v>
      </c>
      <c r="E356" s="221" t="s">
        <v>663</v>
      </c>
      <c r="F356" s="222" t="s">
        <v>664</v>
      </c>
      <c r="G356" s="223" t="s">
        <v>212</v>
      </c>
      <c r="H356" s="224">
        <v>97.700000000000003</v>
      </c>
      <c r="I356" s="225"/>
      <c r="J356" s="226">
        <f>ROUND(I356*H356,2)</f>
        <v>0</v>
      </c>
      <c r="K356" s="227"/>
      <c r="L356" s="45"/>
      <c r="M356" s="228" t="s">
        <v>1</v>
      </c>
      <c r="N356" s="229" t="s">
        <v>41</v>
      </c>
      <c r="O356" s="92"/>
      <c r="P356" s="230">
        <f>O356*H356</f>
        <v>0</v>
      </c>
      <c r="Q356" s="230">
        <v>0</v>
      </c>
      <c r="R356" s="230">
        <f>Q356*H356</f>
        <v>0</v>
      </c>
      <c r="S356" s="230">
        <v>0</v>
      </c>
      <c r="T356" s="23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2" t="s">
        <v>142</v>
      </c>
      <c r="AT356" s="232" t="s">
        <v>138</v>
      </c>
      <c r="AU356" s="232" t="s">
        <v>86</v>
      </c>
      <c r="AY356" s="18" t="s">
        <v>135</v>
      </c>
      <c r="BE356" s="233">
        <f>IF(N356="základní",J356,0)</f>
        <v>0</v>
      </c>
      <c r="BF356" s="233">
        <f>IF(N356="snížená",J356,0)</f>
        <v>0</v>
      </c>
      <c r="BG356" s="233">
        <f>IF(N356="zákl. přenesená",J356,0)</f>
        <v>0</v>
      </c>
      <c r="BH356" s="233">
        <f>IF(N356="sníž. přenesená",J356,0)</f>
        <v>0</v>
      </c>
      <c r="BI356" s="233">
        <f>IF(N356="nulová",J356,0)</f>
        <v>0</v>
      </c>
      <c r="BJ356" s="18" t="s">
        <v>84</v>
      </c>
      <c r="BK356" s="233">
        <f>ROUND(I356*H356,2)</f>
        <v>0</v>
      </c>
      <c r="BL356" s="18" t="s">
        <v>142</v>
      </c>
      <c r="BM356" s="232" t="s">
        <v>410</v>
      </c>
    </row>
    <row r="357" s="13" customFormat="1">
      <c r="A357" s="13"/>
      <c r="B357" s="250"/>
      <c r="C357" s="251"/>
      <c r="D357" s="252" t="s">
        <v>464</v>
      </c>
      <c r="E357" s="253" t="s">
        <v>1</v>
      </c>
      <c r="F357" s="254" t="s">
        <v>665</v>
      </c>
      <c r="G357" s="251"/>
      <c r="H357" s="255">
        <v>97.700000000000003</v>
      </c>
      <c r="I357" s="256"/>
      <c r="J357" s="251"/>
      <c r="K357" s="251"/>
      <c r="L357" s="257"/>
      <c r="M357" s="258"/>
      <c r="N357" s="259"/>
      <c r="O357" s="259"/>
      <c r="P357" s="259"/>
      <c r="Q357" s="259"/>
      <c r="R357" s="259"/>
      <c r="S357" s="259"/>
      <c r="T357" s="26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1" t="s">
        <v>464</v>
      </c>
      <c r="AU357" s="261" t="s">
        <v>86</v>
      </c>
      <c r="AV357" s="13" t="s">
        <v>86</v>
      </c>
      <c r="AW357" s="13" t="s">
        <v>34</v>
      </c>
      <c r="AX357" s="13" t="s">
        <v>76</v>
      </c>
      <c r="AY357" s="261" t="s">
        <v>135</v>
      </c>
    </row>
    <row r="358" s="14" customFormat="1">
      <c r="A358" s="14"/>
      <c r="B358" s="262"/>
      <c r="C358" s="263"/>
      <c r="D358" s="252" t="s">
        <v>464</v>
      </c>
      <c r="E358" s="264" t="s">
        <v>1</v>
      </c>
      <c r="F358" s="265" t="s">
        <v>466</v>
      </c>
      <c r="G358" s="263"/>
      <c r="H358" s="266">
        <v>97.700000000000003</v>
      </c>
      <c r="I358" s="267"/>
      <c r="J358" s="263"/>
      <c r="K358" s="263"/>
      <c r="L358" s="268"/>
      <c r="M358" s="269"/>
      <c r="N358" s="270"/>
      <c r="O358" s="270"/>
      <c r="P358" s="270"/>
      <c r="Q358" s="270"/>
      <c r="R358" s="270"/>
      <c r="S358" s="270"/>
      <c r="T358" s="27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72" t="s">
        <v>464</v>
      </c>
      <c r="AU358" s="272" t="s">
        <v>86</v>
      </c>
      <c r="AV358" s="14" t="s">
        <v>142</v>
      </c>
      <c r="AW358" s="14" t="s">
        <v>34</v>
      </c>
      <c r="AX358" s="14" t="s">
        <v>84</v>
      </c>
      <c r="AY358" s="272" t="s">
        <v>135</v>
      </c>
    </row>
    <row r="359" s="2" customFormat="1" ht="24.15" customHeight="1">
      <c r="A359" s="39"/>
      <c r="B359" s="40"/>
      <c r="C359" s="220" t="s">
        <v>282</v>
      </c>
      <c r="D359" s="220" t="s">
        <v>138</v>
      </c>
      <c r="E359" s="221" t="s">
        <v>666</v>
      </c>
      <c r="F359" s="222" t="s">
        <v>667</v>
      </c>
      <c r="G359" s="223" t="s">
        <v>212</v>
      </c>
      <c r="H359" s="224">
        <v>75.200000000000003</v>
      </c>
      <c r="I359" s="225"/>
      <c r="J359" s="226">
        <f>ROUND(I359*H359,2)</f>
        <v>0</v>
      </c>
      <c r="K359" s="227"/>
      <c r="L359" s="45"/>
      <c r="M359" s="228" t="s">
        <v>1</v>
      </c>
      <c r="N359" s="229" t="s">
        <v>41</v>
      </c>
      <c r="O359" s="92"/>
      <c r="P359" s="230">
        <f>O359*H359</f>
        <v>0</v>
      </c>
      <c r="Q359" s="230">
        <v>0</v>
      </c>
      <c r="R359" s="230">
        <f>Q359*H359</f>
        <v>0</v>
      </c>
      <c r="S359" s="230">
        <v>0</v>
      </c>
      <c r="T359" s="23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142</v>
      </c>
      <c r="AT359" s="232" t="s">
        <v>138</v>
      </c>
      <c r="AU359" s="232" t="s">
        <v>86</v>
      </c>
      <c r="AY359" s="18" t="s">
        <v>135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8" t="s">
        <v>84</v>
      </c>
      <c r="BK359" s="233">
        <f>ROUND(I359*H359,2)</f>
        <v>0</v>
      </c>
      <c r="BL359" s="18" t="s">
        <v>142</v>
      </c>
      <c r="BM359" s="232" t="s">
        <v>413</v>
      </c>
    </row>
    <row r="360" s="13" customFormat="1">
      <c r="A360" s="13"/>
      <c r="B360" s="250"/>
      <c r="C360" s="251"/>
      <c r="D360" s="252" t="s">
        <v>464</v>
      </c>
      <c r="E360" s="253" t="s">
        <v>1</v>
      </c>
      <c r="F360" s="254" t="s">
        <v>668</v>
      </c>
      <c r="G360" s="251"/>
      <c r="H360" s="255">
        <v>75.200000000000003</v>
      </c>
      <c r="I360" s="256"/>
      <c r="J360" s="251"/>
      <c r="K360" s="251"/>
      <c r="L360" s="257"/>
      <c r="M360" s="258"/>
      <c r="N360" s="259"/>
      <c r="O360" s="259"/>
      <c r="P360" s="259"/>
      <c r="Q360" s="259"/>
      <c r="R360" s="259"/>
      <c r="S360" s="259"/>
      <c r="T360" s="26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1" t="s">
        <v>464</v>
      </c>
      <c r="AU360" s="261" t="s">
        <v>86</v>
      </c>
      <c r="AV360" s="13" t="s">
        <v>86</v>
      </c>
      <c r="AW360" s="13" t="s">
        <v>34</v>
      </c>
      <c r="AX360" s="13" t="s">
        <v>76</v>
      </c>
      <c r="AY360" s="261" t="s">
        <v>135</v>
      </c>
    </row>
    <row r="361" s="14" customFormat="1">
      <c r="A361" s="14"/>
      <c r="B361" s="262"/>
      <c r="C361" s="263"/>
      <c r="D361" s="252" t="s">
        <v>464</v>
      </c>
      <c r="E361" s="264" t="s">
        <v>1</v>
      </c>
      <c r="F361" s="265" t="s">
        <v>466</v>
      </c>
      <c r="G361" s="263"/>
      <c r="H361" s="266">
        <v>75.200000000000003</v>
      </c>
      <c r="I361" s="267"/>
      <c r="J361" s="263"/>
      <c r="K361" s="263"/>
      <c r="L361" s="268"/>
      <c r="M361" s="269"/>
      <c r="N361" s="270"/>
      <c r="O361" s="270"/>
      <c r="P361" s="270"/>
      <c r="Q361" s="270"/>
      <c r="R361" s="270"/>
      <c r="S361" s="270"/>
      <c r="T361" s="271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72" t="s">
        <v>464</v>
      </c>
      <c r="AU361" s="272" t="s">
        <v>86</v>
      </c>
      <c r="AV361" s="14" t="s">
        <v>142</v>
      </c>
      <c r="AW361" s="14" t="s">
        <v>34</v>
      </c>
      <c r="AX361" s="14" t="s">
        <v>84</v>
      </c>
      <c r="AY361" s="272" t="s">
        <v>135</v>
      </c>
    </row>
    <row r="362" s="2" customFormat="1" ht="24.15" customHeight="1">
      <c r="A362" s="39"/>
      <c r="B362" s="40"/>
      <c r="C362" s="220" t="s">
        <v>407</v>
      </c>
      <c r="D362" s="220" t="s">
        <v>138</v>
      </c>
      <c r="E362" s="221" t="s">
        <v>669</v>
      </c>
      <c r="F362" s="222" t="s">
        <v>670</v>
      </c>
      <c r="G362" s="223" t="s">
        <v>212</v>
      </c>
      <c r="H362" s="224">
        <v>20</v>
      </c>
      <c r="I362" s="225"/>
      <c r="J362" s="226">
        <f>ROUND(I362*H362,2)</f>
        <v>0</v>
      </c>
      <c r="K362" s="227"/>
      <c r="L362" s="45"/>
      <c r="M362" s="228" t="s">
        <v>1</v>
      </c>
      <c r="N362" s="229" t="s">
        <v>41</v>
      </c>
      <c r="O362" s="92"/>
      <c r="P362" s="230">
        <f>O362*H362</f>
        <v>0</v>
      </c>
      <c r="Q362" s="230">
        <v>0</v>
      </c>
      <c r="R362" s="230">
        <f>Q362*H362</f>
        <v>0</v>
      </c>
      <c r="S362" s="230">
        <v>0</v>
      </c>
      <c r="T362" s="231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2" t="s">
        <v>142</v>
      </c>
      <c r="AT362" s="232" t="s">
        <v>138</v>
      </c>
      <c r="AU362" s="232" t="s">
        <v>86</v>
      </c>
      <c r="AY362" s="18" t="s">
        <v>135</v>
      </c>
      <c r="BE362" s="233">
        <f>IF(N362="základní",J362,0)</f>
        <v>0</v>
      </c>
      <c r="BF362" s="233">
        <f>IF(N362="snížená",J362,0)</f>
        <v>0</v>
      </c>
      <c r="BG362" s="233">
        <f>IF(N362="zákl. přenesená",J362,0)</f>
        <v>0</v>
      </c>
      <c r="BH362" s="233">
        <f>IF(N362="sníž. přenesená",J362,0)</f>
        <v>0</v>
      </c>
      <c r="BI362" s="233">
        <f>IF(N362="nulová",J362,0)</f>
        <v>0</v>
      </c>
      <c r="BJ362" s="18" t="s">
        <v>84</v>
      </c>
      <c r="BK362" s="233">
        <f>ROUND(I362*H362,2)</f>
        <v>0</v>
      </c>
      <c r="BL362" s="18" t="s">
        <v>142</v>
      </c>
      <c r="BM362" s="232" t="s">
        <v>417</v>
      </c>
    </row>
    <row r="363" s="13" customFormat="1">
      <c r="A363" s="13"/>
      <c r="B363" s="250"/>
      <c r="C363" s="251"/>
      <c r="D363" s="252" t="s">
        <v>464</v>
      </c>
      <c r="E363" s="253" t="s">
        <v>1</v>
      </c>
      <c r="F363" s="254" t="s">
        <v>180</v>
      </c>
      <c r="G363" s="251"/>
      <c r="H363" s="255">
        <v>20</v>
      </c>
      <c r="I363" s="256"/>
      <c r="J363" s="251"/>
      <c r="K363" s="251"/>
      <c r="L363" s="257"/>
      <c r="M363" s="258"/>
      <c r="N363" s="259"/>
      <c r="O363" s="259"/>
      <c r="P363" s="259"/>
      <c r="Q363" s="259"/>
      <c r="R363" s="259"/>
      <c r="S363" s="259"/>
      <c r="T363" s="26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61" t="s">
        <v>464</v>
      </c>
      <c r="AU363" s="261" t="s">
        <v>86</v>
      </c>
      <c r="AV363" s="13" t="s">
        <v>86</v>
      </c>
      <c r="AW363" s="13" t="s">
        <v>34</v>
      </c>
      <c r="AX363" s="13" t="s">
        <v>76</v>
      </c>
      <c r="AY363" s="261" t="s">
        <v>135</v>
      </c>
    </row>
    <row r="364" s="14" customFormat="1">
      <c r="A364" s="14"/>
      <c r="B364" s="262"/>
      <c r="C364" s="263"/>
      <c r="D364" s="252" t="s">
        <v>464</v>
      </c>
      <c r="E364" s="264" t="s">
        <v>1</v>
      </c>
      <c r="F364" s="265" t="s">
        <v>466</v>
      </c>
      <c r="G364" s="263"/>
      <c r="H364" s="266">
        <v>20</v>
      </c>
      <c r="I364" s="267"/>
      <c r="J364" s="263"/>
      <c r="K364" s="263"/>
      <c r="L364" s="268"/>
      <c r="M364" s="269"/>
      <c r="N364" s="270"/>
      <c r="O364" s="270"/>
      <c r="P364" s="270"/>
      <c r="Q364" s="270"/>
      <c r="R364" s="270"/>
      <c r="S364" s="270"/>
      <c r="T364" s="271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72" t="s">
        <v>464</v>
      </c>
      <c r="AU364" s="272" t="s">
        <v>86</v>
      </c>
      <c r="AV364" s="14" t="s">
        <v>142</v>
      </c>
      <c r="AW364" s="14" t="s">
        <v>34</v>
      </c>
      <c r="AX364" s="14" t="s">
        <v>84</v>
      </c>
      <c r="AY364" s="272" t="s">
        <v>135</v>
      </c>
    </row>
    <row r="365" s="2" customFormat="1" ht="24.15" customHeight="1">
      <c r="A365" s="39"/>
      <c r="B365" s="40"/>
      <c r="C365" s="234" t="s">
        <v>286</v>
      </c>
      <c r="D365" s="234" t="s">
        <v>199</v>
      </c>
      <c r="E365" s="235" t="s">
        <v>671</v>
      </c>
      <c r="F365" s="236" t="s">
        <v>672</v>
      </c>
      <c r="G365" s="237" t="s">
        <v>212</v>
      </c>
      <c r="H365" s="238">
        <v>20</v>
      </c>
      <c r="I365" s="239"/>
      <c r="J365" s="240">
        <f>ROUND(I365*H365,2)</f>
        <v>0</v>
      </c>
      <c r="K365" s="241"/>
      <c r="L365" s="242"/>
      <c r="M365" s="243" t="s">
        <v>1</v>
      </c>
      <c r="N365" s="244" t="s">
        <v>41</v>
      </c>
      <c r="O365" s="92"/>
      <c r="P365" s="230">
        <f>O365*H365</f>
        <v>0</v>
      </c>
      <c r="Q365" s="230">
        <v>0</v>
      </c>
      <c r="R365" s="230">
        <f>Q365*H365</f>
        <v>0</v>
      </c>
      <c r="S365" s="230">
        <v>0</v>
      </c>
      <c r="T365" s="23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2" t="s">
        <v>151</v>
      </c>
      <c r="AT365" s="232" t="s">
        <v>199</v>
      </c>
      <c r="AU365" s="232" t="s">
        <v>86</v>
      </c>
      <c r="AY365" s="18" t="s">
        <v>135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8" t="s">
        <v>84</v>
      </c>
      <c r="BK365" s="233">
        <f>ROUND(I365*H365,2)</f>
        <v>0</v>
      </c>
      <c r="BL365" s="18" t="s">
        <v>142</v>
      </c>
      <c r="BM365" s="232" t="s">
        <v>420</v>
      </c>
    </row>
    <row r="366" s="13" customFormat="1">
      <c r="A366" s="13"/>
      <c r="B366" s="250"/>
      <c r="C366" s="251"/>
      <c r="D366" s="252" t="s">
        <v>464</v>
      </c>
      <c r="E366" s="253" t="s">
        <v>1</v>
      </c>
      <c r="F366" s="254" t="s">
        <v>180</v>
      </c>
      <c r="G366" s="251"/>
      <c r="H366" s="255">
        <v>20</v>
      </c>
      <c r="I366" s="256"/>
      <c r="J366" s="251"/>
      <c r="K366" s="251"/>
      <c r="L366" s="257"/>
      <c r="M366" s="258"/>
      <c r="N366" s="259"/>
      <c r="O366" s="259"/>
      <c r="P366" s="259"/>
      <c r="Q366" s="259"/>
      <c r="R366" s="259"/>
      <c r="S366" s="259"/>
      <c r="T366" s="26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61" t="s">
        <v>464</v>
      </c>
      <c r="AU366" s="261" t="s">
        <v>86</v>
      </c>
      <c r="AV366" s="13" t="s">
        <v>86</v>
      </c>
      <c r="AW366" s="13" t="s">
        <v>34</v>
      </c>
      <c r="AX366" s="13" t="s">
        <v>76</v>
      </c>
      <c r="AY366" s="261" t="s">
        <v>135</v>
      </c>
    </row>
    <row r="367" s="14" customFormat="1">
      <c r="A367" s="14"/>
      <c r="B367" s="262"/>
      <c r="C367" s="263"/>
      <c r="D367" s="252" t="s">
        <v>464</v>
      </c>
      <c r="E367" s="264" t="s">
        <v>1</v>
      </c>
      <c r="F367" s="265" t="s">
        <v>466</v>
      </c>
      <c r="G367" s="263"/>
      <c r="H367" s="266">
        <v>20</v>
      </c>
      <c r="I367" s="267"/>
      <c r="J367" s="263"/>
      <c r="K367" s="263"/>
      <c r="L367" s="268"/>
      <c r="M367" s="269"/>
      <c r="N367" s="270"/>
      <c r="O367" s="270"/>
      <c r="P367" s="270"/>
      <c r="Q367" s="270"/>
      <c r="R367" s="270"/>
      <c r="S367" s="270"/>
      <c r="T367" s="271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72" t="s">
        <v>464</v>
      </c>
      <c r="AU367" s="272" t="s">
        <v>86</v>
      </c>
      <c r="AV367" s="14" t="s">
        <v>142</v>
      </c>
      <c r="AW367" s="14" t="s">
        <v>34</v>
      </c>
      <c r="AX367" s="14" t="s">
        <v>84</v>
      </c>
      <c r="AY367" s="272" t="s">
        <v>135</v>
      </c>
    </row>
    <row r="368" s="2" customFormat="1" ht="24.15" customHeight="1">
      <c r="A368" s="39"/>
      <c r="B368" s="40"/>
      <c r="C368" s="220" t="s">
        <v>414</v>
      </c>
      <c r="D368" s="220" t="s">
        <v>138</v>
      </c>
      <c r="E368" s="221" t="s">
        <v>673</v>
      </c>
      <c r="F368" s="222" t="s">
        <v>674</v>
      </c>
      <c r="G368" s="223" t="s">
        <v>141</v>
      </c>
      <c r="H368" s="224">
        <v>2</v>
      </c>
      <c r="I368" s="225"/>
      <c r="J368" s="226">
        <f>ROUND(I368*H368,2)</f>
        <v>0</v>
      </c>
      <c r="K368" s="227"/>
      <c r="L368" s="45"/>
      <c r="M368" s="228" t="s">
        <v>1</v>
      </c>
      <c r="N368" s="229" t="s">
        <v>41</v>
      </c>
      <c r="O368" s="92"/>
      <c r="P368" s="230">
        <f>O368*H368</f>
        <v>0</v>
      </c>
      <c r="Q368" s="230">
        <v>0</v>
      </c>
      <c r="R368" s="230">
        <f>Q368*H368</f>
        <v>0</v>
      </c>
      <c r="S368" s="230">
        <v>0</v>
      </c>
      <c r="T368" s="23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2" t="s">
        <v>142</v>
      </c>
      <c r="AT368" s="232" t="s">
        <v>138</v>
      </c>
      <c r="AU368" s="232" t="s">
        <v>86</v>
      </c>
      <c r="AY368" s="18" t="s">
        <v>135</v>
      </c>
      <c r="BE368" s="233">
        <f>IF(N368="základní",J368,0)</f>
        <v>0</v>
      </c>
      <c r="BF368" s="233">
        <f>IF(N368="snížená",J368,0)</f>
        <v>0</v>
      </c>
      <c r="BG368" s="233">
        <f>IF(N368="zákl. přenesená",J368,0)</f>
        <v>0</v>
      </c>
      <c r="BH368" s="233">
        <f>IF(N368="sníž. přenesená",J368,0)</f>
        <v>0</v>
      </c>
      <c r="BI368" s="233">
        <f>IF(N368="nulová",J368,0)</f>
        <v>0</v>
      </c>
      <c r="BJ368" s="18" t="s">
        <v>84</v>
      </c>
      <c r="BK368" s="233">
        <f>ROUND(I368*H368,2)</f>
        <v>0</v>
      </c>
      <c r="BL368" s="18" t="s">
        <v>142</v>
      </c>
      <c r="BM368" s="232" t="s">
        <v>424</v>
      </c>
    </row>
    <row r="369" s="13" customFormat="1">
      <c r="A369" s="13"/>
      <c r="B369" s="250"/>
      <c r="C369" s="251"/>
      <c r="D369" s="252" t="s">
        <v>464</v>
      </c>
      <c r="E369" s="253" t="s">
        <v>1</v>
      </c>
      <c r="F369" s="254" t="s">
        <v>86</v>
      </c>
      <c r="G369" s="251"/>
      <c r="H369" s="255">
        <v>2</v>
      </c>
      <c r="I369" s="256"/>
      <c r="J369" s="251"/>
      <c r="K369" s="251"/>
      <c r="L369" s="257"/>
      <c r="M369" s="258"/>
      <c r="N369" s="259"/>
      <c r="O369" s="259"/>
      <c r="P369" s="259"/>
      <c r="Q369" s="259"/>
      <c r="R369" s="259"/>
      <c r="S369" s="259"/>
      <c r="T369" s="26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61" t="s">
        <v>464</v>
      </c>
      <c r="AU369" s="261" t="s">
        <v>86</v>
      </c>
      <c r="AV369" s="13" t="s">
        <v>86</v>
      </c>
      <c r="AW369" s="13" t="s">
        <v>34</v>
      </c>
      <c r="AX369" s="13" t="s">
        <v>76</v>
      </c>
      <c r="AY369" s="261" t="s">
        <v>135</v>
      </c>
    </row>
    <row r="370" s="14" customFormat="1">
      <c r="A370" s="14"/>
      <c r="B370" s="262"/>
      <c r="C370" s="263"/>
      <c r="D370" s="252" t="s">
        <v>464</v>
      </c>
      <c r="E370" s="264" t="s">
        <v>1</v>
      </c>
      <c r="F370" s="265" t="s">
        <v>466</v>
      </c>
      <c r="G370" s="263"/>
      <c r="H370" s="266">
        <v>2</v>
      </c>
      <c r="I370" s="267"/>
      <c r="J370" s="263"/>
      <c r="K370" s="263"/>
      <c r="L370" s="268"/>
      <c r="M370" s="269"/>
      <c r="N370" s="270"/>
      <c r="O370" s="270"/>
      <c r="P370" s="270"/>
      <c r="Q370" s="270"/>
      <c r="R370" s="270"/>
      <c r="S370" s="270"/>
      <c r="T370" s="27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72" t="s">
        <v>464</v>
      </c>
      <c r="AU370" s="272" t="s">
        <v>86</v>
      </c>
      <c r="AV370" s="14" t="s">
        <v>142</v>
      </c>
      <c r="AW370" s="14" t="s">
        <v>34</v>
      </c>
      <c r="AX370" s="14" t="s">
        <v>84</v>
      </c>
      <c r="AY370" s="272" t="s">
        <v>135</v>
      </c>
    </row>
    <row r="371" s="2" customFormat="1" ht="24.15" customHeight="1">
      <c r="A371" s="39"/>
      <c r="B371" s="40"/>
      <c r="C371" s="234" t="s">
        <v>289</v>
      </c>
      <c r="D371" s="234" t="s">
        <v>199</v>
      </c>
      <c r="E371" s="235" t="s">
        <v>675</v>
      </c>
      <c r="F371" s="236" t="s">
        <v>676</v>
      </c>
      <c r="G371" s="237" t="s">
        <v>141</v>
      </c>
      <c r="H371" s="238">
        <v>2</v>
      </c>
      <c r="I371" s="239"/>
      <c r="J371" s="240">
        <f>ROUND(I371*H371,2)</f>
        <v>0</v>
      </c>
      <c r="K371" s="241"/>
      <c r="L371" s="242"/>
      <c r="M371" s="243" t="s">
        <v>1</v>
      </c>
      <c r="N371" s="244" t="s">
        <v>41</v>
      </c>
      <c r="O371" s="92"/>
      <c r="P371" s="230">
        <f>O371*H371</f>
        <v>0</v>
      </c>
      <c r="Q371" s="230">
        <v>0</v>
      </c>
      <c r="R371" s="230">
        <f>Q371*H371</f>
        <v>0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151</v>
      </c>
      <c r="AT371" s="232" t="s">
        <v>199</v>
      </c>
      <c r="AU371" s="232" t="s">
        <v>86</v>
      </c>
      <c r="AY371" s="18" t="s">
        <v>135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84</v>
      </c>
      <c r="BK371" s="233">
        <f>ROUND(I371*H371,2)</f>
        <v>0</v>
      </c>
      <c r="BL371" s="18" t="s">
        <v>142</v>
      </c>
      <c r="BM371" s="232" t="s">
        <v>427</v>
      </c>
    </row>
    <row r="372" s="13" customFormat="1">
      <c r="A372" s="13"/>
      <c r="B372" s="250"/>
      <c r="C372" s="251"/>
      <c r="D372" s="252" t="s">
        <v>464</v>
      </c>
      <c r="E372" s="253" t="s">
        <v>1</v>
      </c>
      <c r="F372" s="254" t="s">
        <v>86</v>
      </c>
      <c r="G372" s="251"/>
      <c r="H372" s="255">
        <v>2</v>
      </c>
      <c r="I372" s="256"/>
      <c r="J372" s="251"/>
      <c r="K372" s="251"/>
      <c r="L372" s="257"/>
      <c r="M372" s="258"/>
      <c r="N372" s="259"/>
      <c r="O372" s="259"/>
      <c r="P372" s="259"/>
      <c r="Q372" s="259"/>
      <c r="R372" s="259"/>
      <c r="S372" s="259"/>
      <c r="T372" s="26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61" t="s">
        <v>464</v>
      </c>
      <c r="AU372" s="261" t="s">
        <v>86</v>
      </c>
      <c r="AV372" s="13" t="s">
        <v>86</v>
      </c>
      <c r="AW372" s="13" t="s">
        <v>34</v>
      </c>
      <c r="AX372" s="13" t="s">
        <v>76</v>
      </c>
      <c r="AY372" s="261" t="s">
        <v>135</v>
      </c>
    </row>
    <row r="373" s="14" customFormat="1">
      <c r="A373" s="14"/>
      <c r="B373" s="262"/>
      <c r="C373" s="263"/>
      <c r="D373" s="252" t="s">
        <v>464</v>
      </c>
      <c r="E373" s="264" t="s">
        <v>1</v>
      </c>
      <c r="F373" s="265" t="s">
        <v>466</v>
      </c>
      <c r="G373" s="263"/>
      <c r="H373" s="266">
        <v>2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72" t="s">
        <v>464</v>
      </c>
      <c r="AU373" s="272" t="s">
        <v>86</v>
      </c>
      <c r="AV373" s="14" t="s">
        <v>142</v>
      </c>
      <c r="AW373" s="14" t="s">
        <v>34</v>
      </c>
      <c r="AX373" s="14" t="s">
        <v>84</v>
      </c>
      <c r="AY373" s="272" t="s">
        <v>135</v>
      </c>
    </row>
    <row r="374" s="2" customFormat="1" ht="24.15" customHeight="1">
      <c r="A374" s="39"/>
      <c r="B374" s="40"/>
      <c r="C374" s="220" t="s">
        <v>421</v>
      </c>
      <c r="D374" s="220" t="s">
        <v>138</v>
      </c>
      <c r="E374" s="221" t="s">
        <v>677</v>
      </c>
      <c r="F374" s="222" t="s">
        <v>678</v>
      </c>
      <c r="G374" s="223" t="s">
        <v>141</v>
      </c>
      <c r="H374" s="224">
        <v>1</v>
      </c>
      <c r="I374" s="225"/>
      <c r="J374" s="226">
        <f>ROUND(I374*H374,2)</f>
        <v>0</v>
      </c>
      <c r="K374" s="227"/>
      <c r="L374" s="45"/>
      <c r="M374" s="228" t="s">
        <v>1</v>
      </c>
      <c r="N374" s="229" t="s">
        <v>41</v>
      </c>
      <c r="O374" s="92"/>
      <c r="P374" s="230">
        <f>O374*H374</f>
        <v>0</v>
      </c>
      <c r="Q374" s="230">
        <v>0</v>
      </c>
      <c r="R374" s="230">
        <f>Q374*H374</f>
        <v>0</v>
      </c>
      <c r="S374" s="230">
        <v>0</v>
      </c>
      <c r="T374" s="23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2" t="s">
        <v>142</v>
      </c>
      <c r="AT374" s="232" t="s">
        <v>138</v>
      </c>
      <c r="AU374" s="232" t="s">
        <v>86</v>
      </c>
      <c r="AY374" s="18" t="s">
        <v>135</v>
      </c>
      <c r="BE374" s="233">
        <f>IF(N374="základní",J374,0)</f>
        <v>0</v>
      </c>
      <c r="BF374" s="233">
        <f>IF(N374="snížená",J374,0)</f>
        <v>0</v>
      </c>
      <c r="BG374" s="233">
        <f>IF(N374="zákl. přenesená",J374,0)</f>
        <v>0</v>
      </c>
      <c r="BH374" s="233">
        <f>IF(N374="sníž. přenesená",J374,0)</f>
        <v>0</v>
      </c>
      <c r="BI374" s="233">
        <f>IF(N374="nulová",J374,0)</f>
        <v>0</v>
      </c>
      <c r="BJ374" s="18" t="s">
        <v>84</v>
      </c>
      <c r="BK374" s="233">
        <f>ROUND(I374*H374,2)</f>
        <v>0</v>
      </c>
      <c r="BL374" s="18" t="s">
        <v>142</v>
      </c>
      <c r="BM374" s="232" t="s">
        <v>431</v>
      </c>
    </row>
    <row r="375" s="13" customFormat="1">
      <c r="A375" s="13"/>
      <c r="B375" s="250"/>
      <c r="C375" s="251"/>
      <c r="D375" s="252" t="s">
        <v>464</v>
      </c>
      <c r="E375" s="253" t="s">
        <v>1</v>
      </c>
      <c r="F375" s="254" t="s">
        <v>84</v>
      </c>
      <c r="G375" s="251"/>
      <c r="H375" s="255">
        <v>1</v>
      </c>
      <c r="I375" s="256"/>
      <c r="J375" s="251"/>
      <c r="K375" s="251"/>
      <c r="L375" s="257"/>
      <c r="M375" s="258"/>
      <c r="N375" s="259"/>
      <c r="O375" s="259"/>
      <c r="P375" s="259"/>
      <c r="Q375" s="259"/>
      <c r="R375" s="259"/>
      <c r="S375" s="259"/>
      <c r="T375" s="26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1" t="s">
        <v>464</v>
      </c>
      <c r="AU375" s="261" t="s">
        <v>86</v>
      </c>
      <c r="AV375" s="13" t="s">
        <v>86</v>
      </c>
      <c r="AW375" s="13" t="s">
        <v>34</v>
      </c>
      <c r="AX375" s="13" t="s">
        <v>76</v>
      </c>
      <c r="AY375" s="261" t="s">
        <v>135</v>
      </c>
    </row>
    <row r="376" s="14" customFormat="1">
      <c r="A376" s="14"/>
      <c r="B376" s="262"/>
      <c r="C376" s="263"/>
      <c r="D376" s="252" t="s">
        <v>464</v>
      </c>
      <c r="E376" s="264" t="s">
        <v>1</v>
      </c>
      <c r="F376" s="265" t="s">
        <v>466</v>
      </c>
      <c r="G376" s="263"/>
      <c r="H376" s="266">
        <v>1</v>
      </c>
      <c r="I376" s="267"/>
      <c r="J376" s="263"/>
      <c r="K376" s="263"/>
      <c r="L376" s="268"/>
      <c r="M376" s="269"/>
      <c r="N376" s="270"/>
      <c r="O376" s="270"/>
      <c r="P376" s="270"/>
      <c r="Q376" s="270"/>
      <c r="R376" s="270"/>
      <c r="S376" s="270"/>
      <c r="T376" s="27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72" t="s">
        <v>464</v>
      </c>
      <c r="AU376" s="272" t="s">
        <v>86</v>
      </c>
      <c r="AV376" s="14" t="s">
        <v>142</v>
      </c>
      <c r="AW376" s="14" t="s">
        <v>34</v>
      </c>
      <c r="AX376" s="14" t="s">
        <v>84</v>
      </c>
      <c r="AY376" s="272" t="s">
        <v>135</v>
      </c>
    </row>
    <row r="377" s="2" customFormat="1" ht="24.15" customHeight="1">
      <c r="A377" s="39"/>
      <c r="B377" s="40"/>
      <c r="C377" s="234" t="s">
        <v>295</v>
      </c>
      <c r="D377" s="234" t="s">
        <v>199</v>
      </c>
      <c r="E377" s="235" t="s">
        <v>679</v>
      </c>
      <c r="F377" s="236" t="s">
        <v>680</v>
      </c>
      <c r="G377" s="237" t="s">
        <v>141</v>
      </c>
      <c r="H377" s="238">
        <v>1</v>
      </c>
      <c r="I377" s="239"/>
      <c r="J377" s="240">
        <f>ROUND(I377*H377,2)</f>
        <v>0</v>
      </c>
      <c r="K377" s="241"/>
      <c r="L377" s="242"/>
      <c r="M377" s="243" t="s">
        <v>1</v>
      </c>
      <c r="N377" s="244" t="s">
        <v>41</v>
      </c>
      <c r="O377" s="92"/>
      <c r="P377" s="230">
        <f>O377*H377</f>
        <v>0</v>
      </c>
      <c r="Q377" s="230">
        <v>0</v>
      </c>
      <c r="R377" s="230">
        <f>Q377*H377</f>
        <v>0</v>
      </c>
      <c r="S377" s="230">
        <v>0</v>
      </c>
      <c r="T377" s="23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2" t="s">
        <v>151</v>
      </c>
      <c r="AT377" s="232" t="s">
        <v>199</v>
      </c>
      <c r="AU377" s="232" t="s">
        <v>86</v>
      </c>
      <c r="AY377" s="18" t="s">
        <v>135</v>
      </c>
      <c r="BE377" s="233">
        <f>IF(N377="základní",J377,0)</f>
        <v>0</v>
      </c>
      <c r="BF377" s="233">
        <f>IF(N377="snížená",J377,0)</f>
        <v>0</v>
      </c>
      <c r="BG377" s="233">
        <f>IF(N377="zákl. přenesená",J377,0)</f>
        <v>0</v>
      </c>
      <c r="BH377" s="233">
        <f>IF(N377="sníž. přenesená",J377,0)</f>
        <v>0</v>
      </c>
      <c r="BI377" s="233">
        <f>IF(N377="nulová",J377,0)</f>
        <v>0</v>
      </c>
      <c r="BJ377" s="18" t="s">
        <v>84</v>
      </c>
      <c r="BK377" s="233">
        <f>ROUND(I377*H377,2)</f>
        <v>0</v>
      </c>
      <c r="BL377" s="18" t="s">
        <v>142</v>
      </c>
      <c r="BM377" s="232" t="s">
        <v>434</v>
      </c>
    </row>
    <row r="378" s="13" customFormat="1">
      <c r="A378" s="13"/>
      <c r="B378" s="250"/>
      <c r="C378" s="251"/>
      <c r="D378" s="252" t="s">
        <v>464</v>
      </c>
      <c r="E378" s="253" t="s">
        <v>1</v>
      </c>
      <c r="F378" s="254" t="s">
        <v>84</v>
      </c>
      <c r="G378" s="251"/>
      <c r="H378" s="255">
        <v>1</v>
      </c>
      <c r="I378" s="256"/>
      <c r="J378" s="251"/>
      <c r="K378" s="251"/>
      <c r="L378" s="257"/>
      <c r="M378" s="258"/>
      <c r="N378" s="259"/>
      <c r="O378" s="259"/>
      <c r="P378" s="259"/>
      <c r="Q378" s="259"/>
      <c r="R378" s="259"/>
      <c r="S378" s="259"/>
      <c r="T378" s="26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1" t="s">
        <v>464</v>
      </c>
      <c r="AU378" s="261" t="s">
        <v>86</v>
      </c>
      <c r="AV378" s="13" t="s">
        <v>86</v>
      </c>
      <c r="AW378" s="13" t="s">
        <v>34</v>
      </c>
      <c r="AX378" s="13" t="s">
        <v>76</v>
      </c>
      <c r="AY378" s="261" t="s">
        <v>135</v>
      </c>
    </row>
    <row r="379" s="14" customFormat="1">
      <c r="A379" s="14"/>
      <c r="B379" s="262"/>
      <c r="C379" s="263"/>
      <c r="D379" s="252" t="s">
        <v>464</v>
      </c>
      <c r="E379" s="264" t="s">
        <v>1</v>
      </c>
      <c r="F379" s="265" t="s">
        <v>466</v>
      </c>
      <c r="G379" s="263"/>
      <c r="H379" s="266">
        <v>1</v>
      </c>
      <c r="I379" s="267"/>
      <c r="J379" s="263"/>
      <c r="K379" s="263"/>
      <c r="L379" s="268"/>
      <c r="M379" s="269"/>
      <c r="N379" s="270"/>
      <c r="O379" s="270"/>
      <c r="P379" s="270"/>
      <c r="Q379" s="270"/>
      <c r="R379" s="270"/>
      <c r="S379" s="270"/>
      <c r="T379" s="27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72" t="s">
        <v>464</v>
      </c>
      <c r="AU379" s="272" t="s">
        <v>86</v>
      </c>
      <c r="AV379" s="14" t="s">
        <v>142</v>
      </c>
      <c r="AW379" s="14" t="s">
        <v>34</v>
      </c>
      <c r="AX379" s="14" t="s">
        <v>84</v>
      </c>
      <c r="AY379" s="272" t="s">
        <v>135</v>
      </c>
    </row>
    <row r="380" s="2" customFormat="1" ht="24.15" customHeight="1">
      <c r="A380" s="39"/>
      <c r="B380" s="40"/>
      <c r="C380" s="220" t="s">
        <v>428</v>
      </c>
      <c r="D380" s="220" t="s">
        <v>138</v>
      </c>
      <c r="E380" s="221" t="s">
        <v>681</v>
      </c>
      <c r="F380" s="222" t="s">
        <v>682</v>
      </c>
      <c r="G380" s="223" t="s">
        <v>141</v>
      </c>
      <c r="H380" s="224">
        <v>1</v>
      </c>
      <c r="I380" s="225"/>
      <c r="J380" s="226">
        <f>ROUND(I380*H380,2)</f>
        <v>0</v>
      </c>
      <c r="K380" s="227"/>
      <c r="L380" s="45"/>
      <c r="M380" s="228" t="s">
        <v>1</v>
      </c>
      <c r="N380" s="229" t="s">
        <v>41</v>
      </c>
      <c r="O380" s="92"/>
      <c r="P380" s="230">
        <f>O380*H380</f>
        <v>0</v>
      </c>
      <c r="Q380" s="230">
        <v>0</v>
      </c>
      <c r="R380" s="230">
        <f>Q380*H380</f>
        <v>0</v>
      </c>
      <c r="S380" s="230">
        <v>0</v>
      </c>
      <c r="T380" s="23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2" t="s">
        <v>142</v>
      </c>
      <c r="AT380" s="232" t="s">
        <v>138</v>
      </c>
      <c r="AU380" s="232" t="s">
        <v>86</v>
      </c>
      <c r="AY380" s="18" t="s">
        <v>135</v>
      </c>
      <c r="BE380" s="233">
        <f>IF(N380="základní",J380,0)</f>
        <v>0</v>
      </c>
      <c r="BF380" s="233">
        <f>IF(N380="snížená",J380,0)</f>
        <v>0</v>
      </c>
      <c r="BG380" s="233">
        <f>IF(N380="zákl. přenesená",J380,0)</f>
        <v>0</v>
      </c>
      <c r="BH380" s="233">
        <f>IF(N380="sníž. přenesená",J380,0)</f>
        <v>0</v>
      </c>
      <c r="BI380" s="233">
        <f>IF(N380="nulová",J380,0)</f>
        <v>0</v>
      </c>
      <c r="BJ380" s="18" t="s">
        <v>84</v>
      </c>
      <c r="BK380" s="233">
        <f>ROUND(I380*H380,2)</f>
        <v>0</v>
      </c>
      <c r="BL380" s="18" t="s">
        <v>142</v>
      </c>
      <c r="BM380" s="232" t="s">
        <v>438</v>
      </c>
    </row>
    <row r="381" s="13" customFormat="1">
      <c r="A381" s="13"/>
      <c r="B381" s="250"/>
      <c r="C381" s="251"/>
      <c r="D381" s="252" t="s">
        <v>464</v>
      </c>
      <c r="E381" s="253" t="s">
        <v>1</v>
      </c>
      <c r="F381" s="254" t="s">
        <v>84</v>
      </c>
      <c r="G381" s="251"/>
      <c r="H381" s="255">
        <v>1</v>
      </c>
      <c r="I381" s="256"/>
      <c r="J381" s="251"/>
      <c r="K381" s="251"/>
      <c r="L381" s="257"/>
      <c r="M381" s="258"/>
      <c r="N381" s="259"/>
      <c r="O381" s="259"/>
      <c r="P381" s="259"/>
      <c r="Q381" s="259"/>
      <c r="R381" s="259"/>
      <c r="S381" s="259"/>
      <c r="T381" s="26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61" t="s">
        <v>464</v>
      </c>
      <c r="AU381" s="261" t="s">
        <v>86</v>
      </c>
      <c r="AV381" s="13" t="s">
        <v>86</v>
      </c>
      <c r="AW381" s="13" t="s">
        <v>34</v>
      </c>
      <c r="AX381" s="13" t="s">
        <v>76</v>
      </c>
      <c r="AY381" s="261" t="s">
        <v>135</v>
      </c>
    </row>
    <row r="382" s="14" customFormat="1">
      <c r="A382" s="14"/>
      <c r="B382" s="262"/>
      <c r="C382" s="263"/>
      <c r="D382" s="252" t="s">
        <v>464</v>
      </c>
      <c r="E382" s="264" t="s">
        <v>1</v>
      </c>
      <c r="F382" s="265" t="s">
        <v>466</v>
      </c>
      <c r="G382" s="263"/>
      <c r="H382" s="266">
        <v>1</v>
      </c>
      <c r="I382" s="267"/>
      <c r="J382" s="263"/>
      <c r="K382" s="263"/>
      <c r="L382" s="268"/>
      <c r="M382" s="269"/>
      <c r="N382" s="270"/>
      <c r="O382" s="270"/>
      <c r="P382" s="270"/>
      <c r="Q382" s="270"/>
      <c r="R382" s="270"/>
      <c r="S382" s="270"/>
      <c r="T382" s="27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72" t="s">
        <v>464</v>
      </c>
      <c r="AU382" s="272" t="s">
        <v>86</v>
      </c>
      <c r="AV382" s="14" t="s">
        <v>142</v>
      </c>
      <c r="AW382" s="14" t="s">
        <v>34</v>
      </c>
      <c r="AX382" s="14" t="s">
        <v>84</v>
      </c>
      <c r="AY382" s="272" t="s">
        <v>135</v>
      </c>
    </row>
    <row r="383" s="2" customFormat="1" ht="24.15" customHeight="1">
      <c r="A383" s="39"/>
      <c r="B383" s="40"/>
      <c r="C383" s="234" t="s">
        <v>298</v>
      </c>
      <c r="D383" s="234" t="s">
        <v>199</v>
      </c>
      <c r="E383" s="235" t="s">
        <v>683</v>
      </c>
      <c r="F383" s="236" t="s">
        <v>684</v>
      </c>
      <c r="G383" s="237" t="s">
        <v>141</v>
      </c>
      <c r="H383" s="238">
        <v>1</v>
      </c>
      <c r="I383" s="239"/>
      <c r="J383" s="240">
        <f>ROUND(I383*H383,2)</f>
        <v>0</v>
      </c>
      <c r="K383" s="241"/>
      <c r="L383" s="242"/>
      <c r="M383" s="243" t="s">
        <v>1</v>
      </c>
      <c r="N383" s="244" t="s">
        <v>41</v>
      </c>
      <c r="O383" s="92"/>
      <c r="P383" s="230">
        <f>O383*H383</f>
        <v>0</v>
      </c>
      <c r="Q383" s="230">
        <v>0</v>
      </c>
      <c r="R383" s="230">
        <f>Q383*H383</f>
        <v>0</v>
      </c>
      <c r="S383" s="230">
        <v>0</v>
      </c>
      <c r="T383" s="23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2" t="s">
        <v>151</v>
      </c>
      <c r="AT383" s="232" t="s">
        <v>199</v>
      </c>
      <c r="AU383" s="232" t="s">
        <v>86</v>
      </c>
      <c r="AY383" s="18" t="s">
        <v>135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8" t="s">
        <v>84</v>
      </c>
      <c r="BK383" s="233">
        <f>ROUND(I383*H383,2)</f>
        <v>0</v>
      </c>
      <c r="BL383" s="18" t="s">
        <v>142</v>
      </c>
      <c r="BM383" s="232" t="s">
        <v>441</v>
      </c>
    </row>
    <row r="384" s="13" customFormat="1">
      <c r="A384" s="13"/>
      <c r="B384" s="250"/>
      <c r="C384" s="251"/>
      <c r="D384" s="252" t="s">
        <v>464</v>
      </c>
      <c r="E384" s="253" t="s">
        <v>1</v>
      </c>
      <c r="F384" s="254" t="s">
        <v>84</v>
      </c>
      <c r="G384" s="251"/>
      <c r="H384" s="255">
        <v>1</v>
      </c>
      <c r="I384" s="256"/>
      <c r="J384" s="251"/>
      <c r="K384" s="251"/>
      <c r="L384" s="257"/>
      <c r="M384" s="258"/>
      <c r="N384" s="259"/>
      <c r="O384" s="259"/>
      <c r="P384" s="259"/>
      <c r="Q384" s="259"/>
      <c r="R384" s="259"/>
      <c r="S384" s="259"/>
      <c r="T384" s="26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61" t="s">
        <v>464</v>
      </c>
      <c r="AU384" s="261" t="s">
        <v>86</v>
      </c>
      <c r="AV384" s="13" t="s">
        <v>86</v>
      </c>
      <c r="AW384" s="13" t="s">
        <v>34</v>
      </c>
      <c r="AX384" s="13" t="s">
        <v>76</v>
      </c>
      <c r="AY384" s="261" t="s">
        <v>135</v>
      </c>
    </row>
    <row r="385" s="14" customFormat="1">
      <c r="A385" s="14"/>
      <c r="B385" s="262"/>
      <c r="C385" s="263"/>
      <c r="D385" s="252" t="s">
        <v>464</v>
      </c>
      <c r="E385" s="264" t="s">
        <v>1</v>
      </c>
      <c r="F385" s="265" t="s">
        <v>466</v>
      </c>
      <c r="G385" s="263"/>
      <c r="H385" s="266">
        <v>1</v>
      </c>
      <c r="I385" s="267"/>
      <c r="J385" s="263"/>
      <c r="K385" s="263"/>
      <c r="L385" s="268"/>
      <c r="M385" s="269"/>
      <c r="N385" s="270"/>
      <c r="O385" s="270"/>
      <c r="P385" s="270"/>
      <c r="Q385" s="270"/>
      <c r="R385" s="270"/>
      <c r="S385" s="270"/>
      <c r="T385" s="271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72" t="s">
        <v>464</v>
      </c>
      <c r="AU385" s="272" t="s">
        <v>86</v>
      </c>
      <c r="AV385" s="14" t="s">
        <v>142</v>
      </c>
      <c r="AW385" s="14" t="s">
        <v>34</v>
      </c>
      <c r="AX385" s="14" t="s">
        <v>84</v>
      </c>
      <c r="AY385" s="272" t="s">
        <v>135</v>
      </c>
    </row>
    <row r="386" s="2" customFormat="1" ht="21.75" customHeight="1">
      <c r="A386" s="39"/>
      <c r="B386" s="40"/>
      <c r="C386" s="220" t="s">
        <v>435</v>
      </c>
      <c r="D386" s="220" t="s">
        <v>138</v>
      </c>
      <c r="E386" s="221" t="s">
        <v>685</v>
      </c>
      <c r="F386" s="222" t="s">
        <v>686</v>
      </c>
      <c r="G386" s="223" t="s">
        <v>485</v>
      </c>
      <c r="H386" s="224">
        <v>35.700000000000003</v>
      </c>
      <c r="I386" s="225"/>
      <c r="J386" s="226">
        <f>ROUND(I386*H386,2)</f>
        <v>0</v>
      </c>
      <c r="K386" s="227"/>
      <c r="L386" s="45"/>
      <c r="M386" s="228" t="s">
        <v>1</v>
      </c>
      <c r="N386" s="229" t="s">
        <v>41</v>
      </c>
      <c r="O386" s="92"/>
      <c r="P386" s="230">
        <f>O386*H386</f>
        <v>0</v>
      </c>
      <c r="Q386" s="230">
        <v>0</v>
      </c>
      <c r="R386" s="230">
        <f>Q386*H386</f>
        <v>0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142</v>
      </c>
      <c r="AT386" s="232" t="s">
        <v>138</v>
      </c>
      <c r="AU386" s="232" t="s">
        <v>86</v>
      </c>
      <c r="AY386" s="18" t="s">
        <v>135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8" t="s">
        <v>84</v>
      </c>
      <c r="BK386" s="233">
        <f>ROUND(I386*H386,2)</f>
        <v>0</v>
      </c>
      <c r="BL386" s="18" t="s">
        <v>142</v>
      </c>
      <c r="BM386" s="232" t="s">
        <v>687</v>
      </c>
    </row>
    <row r="387" s="13" customFormat="1">
      <c r="A387" s="13"/>
      <c r="B387" s="250"/>
      <c r="C387" s="251"/>
      <c r="D387" s="252" t="s">
        <v>464</v>
      </c>
      <c r="E387" s="253" t="s">
        <v>1</v>
      </c>
      <c r="F387" s="254" t="s">
        <v>571</v>
      </c>
      <c r="G387" s="251"/>
      <c r="H387" s="255">
        <v>35.700000000000003</v>
      </c>
      <c r="I387" s="256"/>
      <c r="J387" s="251"/>
      <c r="K387" s="251"/>
      <c r="L387" s="257"/>
      <c r="M387" s="258"/>
      <c r="N387" s="259"/>
      <c r="O387" s="259"/>
      <c r="P387" s="259"/>
      <c r="Q387" s="259"/>
      <c r="R387" s="259"/>
      <c r="S387" s="259"/>
      <c r="T387" s="26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61" t="s">
        <v>464</v>
      </c>
      <c r="AU387" s="261" t="s">
        <v>86</v>
      </c>
      <c r="AV387" s="13" t="s">
        <v>86</v>
      </c>
      <c r="AW387" s="13" t="s">
        <v>34</v>
      </c>
      <c r="AX387" s="13" t="s">
        <v>76</v>
      </c>
      <c r="AY387" s="261" t="s">
        <v>135</v>
      </c>
    </row>
    <row r="388" s="14" customFormat="1">
      <c r="A388" s="14"/>
      <c r="B388" s="262"/>
      <c r="C388" s="263"/>
      <c r="D388" s="252" t="s">
        <v>464</v>
      </c>
      <c r="E388" s="264" t="s">
        <v>1</v>
      </c>
      <c r="F388" s="265" t="s">
        <v>466</v>
      </c>
      <c r="G388" s="263"/>
      <c r="H388" s="266">
        <v>35.700000000000003</v>
      </c>
      <c r="I388" s="267"/>
      <c r="J388" s="263"/>
      <c r="K388" s="263"/>
      <c r="L388" s="268"/>
      <c r="M388" s="269"/>
      <c r="N388" s="270"/>
      <c r="O388" s="270"/>
      <c r="P388" s="270"/>
      <c r="Q388" s="270"/>
      <c r="R388" s="270"/>
      <c r="S388" s="270"/>
      <c r="T388" s="27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72" t="s">
        <v>464</v>
      </c>
      <c r="AU388" s="272" t="s">
        <v>86</v>
      </c>
      <c r="AV388" s="14" t="s">
        <v>142</v>
      </c>
      <c r="AW388" s="14" t="s">
        <v>34</v>
      </c>
      <c r="AX388" s="14" t="s">
        <v>84</v>
      </c>
      <c r="AY388" s="272" t="s">
        <v>135</v>
      </c>
    </row>
    <row r="389" s="2" customFormat="1" ht="24.15" customHeight="1">
      <c r="A389" s="39"/>
      <c r="B389" s="40"/>
      <c r="C389" s="220" t="s">
        <v>302</v>
      </c>
      <c r="D389" s="220" t="s">
        <v>138</v>
      </c>
      <c r="E389" s="221" t="s">
        <v>688</v>
      </c>
      <c r="F389" s="222" t="s">
        <v>689</v>
      </c>
      <c r="G389" s="223" t="s">
        <v>485</v>
      </c>
      <c r="H389" s="224">
        <v>35.700000000000003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41</v>
      </c>
      <c r="O389" s="92"/>
      <c r="P389" s="230">
        <f>O389*H389</f>
        <v>0</v>
      </c>
      <c r="Q389" s="230">
        <v>0</v>
      </c>
      <c r="R389" s="230">
        <f>Q389*H389</f>
        <v>0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142</v>
      </c>
      <c r="AT389" s="232" t="s">
        <v>138</v>
      </c>
      <c r="AU389" s="232" t="s">
        <v>86</v>
      </c>
      <c r="AY389" s="18" t="s">
        <v>135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8" t="s">
        <v>84</v>
      </c>
      <c r="BK389" s="233">
        <f>ROUND(I389*H389,2)</f>
        <v>0</v>
      </c>
      <c r="BL389" s="18" t="s">
        <v>142</v>
      </c>
      <c r="BM389" s="232" t="s">
        <v>690</v>
      </c>
    </row>
    <row r="390" s="13" customFormat="1">
      <c r="A390" s="13"/>
      <c r="B390" s="250"/>
      <c r="C390" s="251"/>
      <c r="D390" s="252" t="s">
        <v>464</v>
      </c>
      <c r="E390" s="253" t="s">
        <v>1</v>
      </c>
      <c r="F390" s="254" t="s">
        <v>571</v>
      </c>
      <c r="G390" s="251"/>
      <c r="H390" s="255">
        <v>35.700000000000003</v>
      </c>
      <c r="I390" s="256"/>
      <c r="J390" s="251"/>
      <c r="K390" s="251"/>
      <c r="L390" s="257"/>
      <c r="M390" s="258"/>
      <c r="N390" s="259"/>
      <c r="O390" s="259"/>
      <c r="P390" s="259"/>
      <c r="Q390" s="259"/>
      <c r="R390" s="259"/>
      <c r="S390" s="259"/>
      <c r="T390" s="260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61" t="s">
        <v>464</v>
      </c>
      <c r="AU390" s="261" t="s">
        <v>86</v>
      </c>
      <c r="AV390" s="13" t="s">
        <v>86</v>
      </c>
      <c r="AW390" s="13" t="s">
        <v>34</v>
      </c>
      <c r="AX390" s="13" t="s">
        <v>76</v>
      </c>
      <c r="AY390" s="261" t="s">
        <v>135</v>
      </c>
    </row>
    <row r="391" s="14" customFormat="1">
      <c r="A391" s="14"/>
      <c r="B391" s="262"/>
      <c r="C391" s="263"/>
      <c r="D391" s="252" t="s">
        <v>464</v>
      </c>
      <c r="E391" s="264" t="s">
        <v>1</v>
      </c>
      <c r="F391" s="265" t="s">
        <v>466</v>
      </c>
      <c r="G391" s="263"/>
      <c r="H391" s="266">
        <v>35.700000000000003</v>
      </c>
      <c r="I391" s="267"/>
      <c r="J391" s="263"/>
      <c r="K391" s="263"/>
      <c r="L391" s="268"/>
      <c r="M391" s="269"/>
      <c r="N391" s="270"/>
      <c r="O391" s="270"/>
      <c r="P391" s="270"/>
      <c r="Q391" s="270"/>
      <c r="R391" s="270"/>
      <c r="S391" s="270"/>
      <c r="T391" s="271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72" t="s">
        <v>464</v>
      </c>
      <c r="AU391" s="272" t="s">
        <v>86</v>
      </c>
      <c r="AV391" s="14" t="s">
        <v>142</v>
      </c>
      <c r="AW391" s="14" t="s">
        <v>34</v>
      </c>
      <c r="AX391" s="14" t="s">
        <v>84</v>
      </c>
      <c r="AY391" s="272" t="s">
        <v>135</v>
      </c>
    </row>
    <row r="392" s="2" customFormat="1" ht="21.75" customHeight="1">
      <c r="A392" s="39"/>
      <c r="B392" s="40"/>
      <c r="C392" s="220" t="s">
        <v>691</v>
      </c>
      <c r="D392" s="220" t="s">
        <v>138</v>
      </c>
      <c r="E392" s="221" t="s">
        <v>692</v>
      </c>
      <c r="F392" s="222" t="s">
        <v>693</v>
      </c>
      <c r="G392" s="223" t="s">
        <v>212</v>
      </c>
      <c r="H392" s="224">
        <v>73.700000000000003</v>
      </c>
      <c r="I392" s="225"/>
      <c r="J392" s="226">
        <f>ROUND(I392*H392,2)</f>
        <v>0</v>
      </c>
      <c r="K392" s="227"/>
      <c r="L392" s="45"/>
      <c r="M392" s="228" t="s">
        <v>1</v>
      </c>
      <c r="N392" s="229" t="s">
        <v>41</v>
      </c>
      <c r="O392" s="92"/>
      <c r="P392" s="230">
        <f>O392*H392</f>
        <v>0</v>
      </c>
      <c r="Q392" s="230">
        <v>0</v>
      </c>
      <c r="R392" s="230">
        <f>Q392*H392</f>
        <v>0</v>
      </c>
      <c r="S392" s="230">
        <v>0</v>
      </c>
      <c r="T392" s="231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2" t="s">
        <v>142</v>
      </c>
      <c r="AT392" s="232" t="s">
        <v>138</v>
      </c>
      <c r="AU392" s="232" t="s">
        <v>86</v>
      </c>
      <c r="AY392" s="18" t="s">
        <v>135</v>
      </c>
      <c r="BE392" s="233">
        <f>IF(N392="základní",J392,0)</f>
        <v>0</v>
      </c>
      <c r="BF392" s="233">
        <f>IF(N392="snížená",J392,0)</f>
        <v>0</v>
      </c>
      <c r="BG392" s="233">
        <f>IF(N392="zákl. přenesená",J392,0)</f>
        <v>0</v>
      </c>
      <c r="BH392" s="233">
        <f>IF(N392="sníž. přenesená",J392,0)</f>
        <v>0</v>
      </c>
      <c r="BI392" s="233">
        <f>IF(N392="nulová",J392,0)</f>
        <v>0</v>
      </c>
      <c r="BJ392" s="18" t="s">
        <v>84</v>
      </c>
      <c r="BK392" s="233">
        <f>ROUND(I392*H392,2)</f>
        <v>0</v>
      </c>
      <c r="BL392" s="18" t="s">
        <v>142</v>
      </c>
      <c r="BM392" s="232" t="s">
        <v>694</v>
      </c>
    </row>
    <row r="393" s="13" customFormat="1">
      <c r="A393" s="13"/>
      <c r="B393" s="250"/>
      <c r="C393" s="251"/>
      <c r="D393" s="252" t="s">
        <v>464</v>
      </c>
      <c r="E393" s="253" t="s">
        <v>1</v>
      </c>
      <c r="F393" s="254" t="s">
        <v>695</v>
      </c>
      <c r="G393" s="251"/>
      <c r="H393" s="255">
        <v>73.700000000000003</v>
      </c>
      <c r="I393" s="256"/>
      <c r="J393" s="251"/>
      <c r="K393" s="251"/>
      <c r="L393" s="257"/>
      <c r="M393" s="258"/>
      <c r="N393" s="259"/>
      <c r="O393" s="259"/>
      <c r="P393" s="259"/>
      <c r="Q393" s="259"/>
      <c r="R393" s="259"/>
      <c r="S393" s="259"/>
      <c r="T393" s="26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1" t="s">
        <v>464</v>
      </c>
      <c r="AU393" s="261" t="s">
        <v>86</v>
      </c>
      <c r="AV393" s="13" t="s">
        <v>86</v>
      </c>
      <c r="AW393" s="13" t="s">
        <v>34</v>
      </c>
      <c r="AX393" s="13" t="s">
        <v>76</v>
      </c>
      <c r="AY393" s="261" t="s">
        <v>135</v>
      </c>
    </row>
    <row r="394" s="14" customFormat="1">
      <c r="A394" s="14"/>
      <c r="B394" s="262"/>
      <c r="C394" s="263"/>
      <c r="D394" s="252" t="s">
        <v>464</v>
      </c>
      <c r="E394" s="264" t="s">
        <v>1</v>
      </c>
      <c r="F394" s="265" t="s">
        <v>466</v>
      </c>
      <c r="G394" s="263"/>
      <c r="H394" s="266">
        <v>73.700000000000003</v>
      </c>
      <c r="I394" s="267"/>
      <c r="J394" s="263"/>
      <c r="K394" s="263"/>
      <c r="L394" s="268"/>
      <c r="M394" s="269"/>
      <c r="N394" s="270"/>
      <c r="O394" s="270"/>
      <c r="P394" s="270"/>
      <c r="Q394" s="270"/>
      <c r="R394" s="270"/>
      <c r="S394" s="270"/>
      <c r="T394" s="271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72" t="s">
        <v>464</v>
      </c>
      <c r="AU394" s="272" t="s">
        <v>86</v>
      </c>
      <c r="AV394" s="14" t="s">
        <v>142</v>
      </c>
      <c r="AW394" s="14" t="s">
        <v>34</v>
      </c>
      <c r="AX394" s="14" t="s">
        <v>84</v>
      </c>
      <c r="AY394" s="272" t="s">
        <v>135</v>
      </c>
    </row>
    <row r="395" s="12" customFormat="1" ht="22.8" customHeight="1">
      <c r="A395" s="12"/>
      <c r="B395" s="204"/>
      <c r="C395" s="205"/>
      <c r="D395" s="206" t="s">
        <v>75</v>
      </c>
      <c r="E395" s="218" t="s">
        <v>333</v>
      </c>
      <c r="F395" s="218" t="s">
        <v>696</v>
      </c>
      <c r="G395" s="205"/>
      <c r="H395" s="205"/>
      <c r="I395" s="208"/>
      <c r="J395" s="219">
        <f>BK395</f>
        <v>0</v>
      </c>
      <c r="K395" s="205"/>
      <c r="L395" s="210"/>
      <c r="M395" s="211"/>
      <c r="N395" s="212"/>
      <c r="O395" s="212"/>
      <c r="P395" s="213">
        <f>SUM(P396:P413)</f>
        <v>0</v>
      </c>
      <c r="Q395" s="212"/>
      <c r="R395" s="213">
        <f>SUM(R396:R413)</f>
        <v>0</v>
      </c>
      <c r="S395" s="212"/>
      <c r="T395" s="214">
        <f>SUM(T396:T413)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5" t="s">
        <v>84</v>
      </c>
      <c r="AT395" s="216" t="s">
        <v>75</v>
      </c>
      <c r="AU395" s="216" t="s">
        <v>84</v>
      </c>
      <c r="AY395" s="215" t="s">
        <v>135</v>
      </c>
      <c r="BK395" s="217">
        <f>SUM(BK396:BK413)</f>
        <v>0</v>
      </c>
    </row>
    <row r="396" s="2" customFormat="1" ht="33" customHeight="1">
      <c r="A396" s="39"/>
      <c r="B396" s="40"/>
      <c r="C396" s="220" t="s">
        <v>305</v>
      </c>
      <c r="D396" s="220" t="s">
        <v>138</v>
      </c>
      <c r="E396" s="221" t="s">
        <v>697</v>
      </c>
      <c r="F396" s="222" t="s">
        <v>698</v>
      </c>
      <c r="G396" s="223" t="s">
        <v>485</v>
      </c>
      <c r="H396" s="224">
        <v>131.5</v>
      </c>
      <c r="I396" s="225"/>
      <c r="J396" s="226">
        <f>ROUND(I396*H396,2)</f>
        <v>0</v>
      </c>
      <c r="K396" s="227"/>
      <c r="L396" s="45"/>
      <c r="M396" s="228" t="s">
        <v>1</v>
      </c>
      <c r="N396" s="229" t="s">
        <v>41</v>
      </c>
      <c r="O396" s="92"/>
      <c r="P396" s="230">
        <f>O396*H396</f>
        <v>0</v>
      </c>
      <c r="Q396" s="230">
        <v>0</v>
      </c>
      <c r="R396" s="230">
        <f>Q396*H396</f>
        <v>0</v>
      </c>
      <c r="S396" s="230">
        <v>0</v>
      </c>
      <c r="T396" s="231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2" t="s">
        <v>142</v>
      </c>
      <c r="AT396" s="232" t="s">
        <v>138</v>
      </c>
      <c r="AU396" s="232" t="s">
        <v>86</v>
      </c>
      <c r="AY396" s="18" t="s">
        <v>135</v>
      </c>
      <c r="BE396" s="233">
        <f>IF(N396="základní",J396,0)</f>
        <v>0</v>
      </c>
      <c r="BF396" s="233">
        <f>IF(N396="snížená",J396,0)</f>
        <v>0</v>
      </c>
      <c r="BG396" s="233">
        <f>IF(N396="zákl. přenesená",J396,0)</f>
        <v>0</v>
      </c>
      <c r="BH396" s="233">
        <f>IF(N396="sníž. přenesená",J396,0)</f>
        <v>0</v>
      </c>
      <c r="BI396" s="233">
        <f>IF(N396="nulová",J396,0)</f>
        <v>0</v>
      </c>
      <c r="BJ396" s="18" t="s">
        <v>84</v>
      </c>
      <c r="BK396" s="233">
        <f>ROUND(I396*H396,2)</f>
        <v>0</v>
      </c>
      <c r="BL396" s="18" t="s">
        <v>142</v>
      </c>
      <c r="BM396" s="232" t="s">
        <v>699</v>
      </c>
    </row>
    <row r="397" s="13" customFormat="1">
      <c r="A397" s="13"/>
      <c r="B397" s="250"/>
      <c r="C397" s="251"/>
      <c r="D397" s="252" t="s">
        <v>464</v>
      </c>
      <c r="E397" s="253" t="s">
        <v>1</v>
      </c>
      <c r="F397" s="254" t="s">
        <v>700</v>
      </c>
      <c r="G397" s="251"/>
      <c r="H397" s="255">
        <v>131.5</v>
      </c>
      <c r="I397" s="256"/>
      <c r="J397" s="251"/>
      <c r="K397" s="251"/>
      <c r="L397" s="257"/>
      <c r="M397" s="258"/>
      <c r="N397" s="259"/>
      <c r="O397" s="259"/>
      <c r="P397" s="259"/>
      <c r="Q397" s="259"/>
      <c r="R397" s="259"/>
      <c r="S397" s="259"/>
      <c r="T397" s="26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1" t="s">
        <v>464</v>
      </c>
      <c r="AU397" s="261" t="s">
        <v>86</v>
      </c>
      <c r="AV397" s="13" t="s">
        <v>86</v>
      </c>
      <c r="AW397" s="13" t="s">
        <v>34</v>
      </c>
      <c r="AX397" s="13" t="s">
        <v>76</v>
      </c>
      <c r="AY397" s="261" t="s">
        <v>135</v>
      </c>
    </row>
    <row r="398" s="14" customFormat="1">
      <c r="A398" s="14"/>
      <c r="B398" s="262"/>
      <c r="C398" s="263"/>
      <c r="D398" s="252" t="s">
        <v>464</v>
      </c>
      <c r="E398" s="264" t="s">
        <v>1</v>
      </c>
      <c r="F398" s="265" t="s">
        <v>466</v>
      </c>
      <c r="G398" s="263"/>
      <c r="H398" s="266">
        <v>131.5</v>
      </c>
      <c r="I398" s="267"/>
      <c r="J398" s="263"/>
      <c r="K398" s="263"/>
      <c r="L398" s="268"/>
      <c r="M398" s="269"/>
      <c r="N398" s="270"/>
      <c r="O398" s="270"/>
      <c r="P398" s="270"/>
      <c r="Q398" s="270"/>
      <c r="R398" s="270"/>
      <c r="S398" s="270"/>
      <c r="T398" s="271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72" t="s">
        <v>464</v>
      </c>
      <c r="AU398" s="272" t="s">
        <v>86</v>
      </c>
      <c r="AV398" s="14" t="s">
        <v>142</v>
      </c>
      <c r="AW398" s="14" t="s">
        <v>34</v>
      </c>
      <c r="AX398" s="14" t="s">
        <v>84</v>
      </c>
      <c r="AY398" s="272" t="s">
        <v>135</v>
      </c>
    </row>
    <row r="399" s="2" customFormat="1" ht="24.15" customHeight="1">
      <c r="A399" s="39"/>
      <c r="B399" s="40"/>
      <c r="C399" s="220" t="s">
        <v>701</v>
      </c>
      <c r="D399" s="220" t="s">
        <v>138</v>
      </c>
      <c r="E399" s="221" t="s">
        <v>702</v>
      </c>
      <c r="F399" s="222" t="s">
        <v>703</v>
      </c>
      <c r="G399" s="223" t="s">
        <v>485</v>
      </c>
      <c r="H399" s="224">
        <v>128.40000000000001</v>
      </c>
      <c r="I399" s="225"/>
      <c r="J399" s="226">
        <f>ROUND(I399*H399,2)</f>
        <v>0</v>
      </c>
      <c r="K399" s="227"/>
      <c r="L399" s="45"/>
      <c r="M399" s="228" t="s">
        <v>1</v>
      </c>
      <c r="N399" s="229" t="s">
        <v>41</v>
      </c>
      <c r="O399" s="92"/>
      <c r="P399" s="230">
        <f>O399*H399</f>
        <v>0</v>
      </c>
      <c r="Q399" s="230">
        <v>0</v>
      </c>
      <c r="R399" s="230">
        <f>Q399*H399</f>
        <v>0</v>
      </c>
      <c r="S399" s="230">
        <v>0</v>
      </c>
      <c r="T399" s="231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2" t="s">
        <v>142</v>
      </c>
      <c r="AT399" s="232" t="s">
        <v>138</v>
      </c>
      <c r="AU399" s="232" t="s">
        <v>86</v>
      </c>
      <c r="AY399" s="18" t="s">
        <v>135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8" t="s">
        <v>84</v>
      </c>
      <c r="BK399" s="233">
        <f>ROUND(I399*H399,2)</f>
        <v>0</v>
      </c>
      <c r="BL399" s="18" t="s">
        <v>142</v>
      </c>
      <c r="BM399" s="232" t="s">
        <v>152</v>
      </c>
    </row>
    <row r="400" s="13" customFormat="1">
      <c r="A400" s="13"/>
      <c r="B400" s="250"/>
      <c r="C400" s="251"/>
      <c r="D400" s="252" t="s">
        <v>464</v>
      </c>
      <c r="E400" s="253" t="s">
        <v>1</v>
      </c>
      <c r="F400" s="254" t="s">
        <v>704</v>
      </c>
      <c r="G400" s="251"/>
      <c r="H400" s="255">
        <v>128.40000000000001</v>
      </c>
      <c r="I400" s="256"/>
      <c r="J400" s="251"/>
      <c r="K400" s="251"/>
      <c r="L400" s="257"/>
      <c r="M400" s="258"/>
      <c r="N400" s="259"/>
      <c r="O400" s="259"/>
      <c r="P400" s="259"/>
      <c r="Q400" s="259"/>
      <c r="R400" s="259"/>
      <c r="S400" s="259"/>
      <c r="T400" s="26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1" t="s">
        <v>464</v>
      </c>
      <c r="AU400" s="261" t="s">
        <v>86</v>
      </c>
      <c r="AV400" s="13" t="s">
        <v>86</v>
      </c>
      <c r="AW400" s="13" t="s">
        <v>34</v>
      </c>
      <c r="AX400" s="13" t="s">
        <v>76</v>
      </c>
      <c r="AY400" s="261" t="s">
        <v>135</v>
      </c>
    </row>
    <row r="401" s="14" customFormat="1">
      <c r="A401" s="14"/>
      <c r="B401" s="262"/>
      <c r="C401" s="263"/>
      <c r="D401" s="252" t="s">
        <v>464</v>
      </c>
      <c r="E401" s="264" t="s">
        <v>1</v>
      </c>
      <c r="F401" s="265" t="s">
        <v>466</v>
      </c>
      <c r="G401" s="263"/>
      <c r="H401" s="266">
        <v>128.40000000000001</v>
      </c>
      <c r="I401" s="267"/>
      <c r="J401" s="263"/>
      <c r="K401" s="263"/>
      <c r="L401" s="268"/>
      <c r="M401" s="269"/>
      <c r="N401" s="270"/>
      <c r="O401" s="270"/>
      <c r="P401" s="270"/>
      <c r="Q401" s="270"/>
      <c r="R401" s="270"/>
      <c r="S401" s="270"/>
      <c r="T401" s="271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72" t="s">
        <v>464</v>
      </c>
      <c r="AU401" s="272" t="s">
        <v>86</v>
      </c>
      <c r="AV401" s="14" t="s">
        <v>142</v>
      </c>
      <c r="AW401" s="14" t="s">
        <v>34</v>
      </c>
      <c r="AX401" s="14" t="s">
        <v>84</v>
      </c>
      <c r="AY401" s="272" t="s">
        <v>135</v>
      </c>
    </row>
    <row r="402" s="2" customFormat="1" ht="24.15" customHeight="1">
      <c r="A402" s="39"/>
      <c r="B402" s="40"/>
      <c r="C402" s="220" t="s">
        <v>309</v>
      </c>
      <c r="D402" s="220" t="s">
        <v>138</v>
      </c>
      <c r="E402" s="221" t="s">
        <v>705</v>
      </c>
      <c r="F402" s="222" t="s">
        <v>706</v>
      </c>
      <c r="G402" s="223" t="s">
        <v>485</v>
      </c>
      <c r="H402" s="224">
        <v>129.69999999999999</v>
      </c>
      <c r="I402" s="225"/>
      <c r="J402" s="226">
        <f>ROUND(I402*H402,2)</f>
        <v>0</v>
      </c>
      <c r="K402" s="227"/>
      <c r="L402" s="45"/>
      <c r="M402" s="228" t="s">
        <v>1</v>
      </c>
      <c r="N402" s="229" t="s">
        <v>41</v>
      </c>
      <c r="O402" s="92"/>
      <c r="P402" s="230">
        <f>O402*H402</f>
        <v>0</v>
      </c>
      <c r="Q402" s="230">
        <v>0</v>
      </c>
      <c r="R402" s="230">
        <f>Q402*H402</f>
        <v>0</v>
      </c>
      <c r="S402" s="230">
        <v>0</v>
      </c>
      <c r="T402" s="23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2" t="s">
        <v>142</v>
      </c>
      <c r="AT402" s="232" t="s">
        <v>138</v>
      </c>
      <c r="AU402" s="232" t="s">
        <v>86</v>
      </c>
      <c r="AY402" s="18" t="s">
        <v>135</v>
      </c>
      <c r="BE402" s="233">
        <f>IF(N402="základní",J402,0)</f>
        <v>0</v>
      </c>
      <c r="BF402" s="233">
        <f>IF(N402="snížená",J402,0)</f>
        <v>0</v>
      </c>
      <c r="BG402" s="233">
        <f>IF(N402="zákl. přenesená",J402,0)</f>
        <v>0</v>
      </c>
      <c r="BH402" s="233">
        <f>IF(N402="sníž. přenesená",J402,0)</f>
        <v>0</v>
      </c>
      <c r="BI402" s="233">
        <f>IF(N402="nulová",J402,0)</f>
        <v>0</v>
      </c>
      <c r="BJ402" s="18" t="s">
        <v>84</v>
      </c>
      <c r="BK402" s="233">
        <f>ROUND(I402*H402,2)</f>
        <v>0</v>
      </c>
      <c r="BL402" s="18" t="s">
        <v>142</v>
      </c>
      <c r="BM402" s="232" t="s">
        <v>707</v>
      </c>
    </row>
    <row r="403" s="13" customFormat="1">
      <c r="A403" s="13"/>
      <c r="B403" s="250"/>
      <c r="C403" s="251"/>
      <c r="D403" s="252" t="s">
        <v>464</v>
      </c>
      <c r="E403" s="253" t="s">
        <v>1</v>
      </c>
      <c r="F403" s="254" t="s">
        <v>708</v>
      </c>
      <c r="G403" s="251"/>
      <c r="H403" s="255">
        <v>129.69999999999999</v>
      </c>
      <c r="I403" s="256"/>
      <c r="J403" s="251"/>
      <c r="K403" s="251"/>
      <c r="L403" s="257"/>
      <c r="M403" s="258"/>
      <c r="N403" s="259"/>
      <c r="O403" s="259"/>
      <c r="P403" s="259"/>
      <c r="Q403" s="259"/>
      <c r="R403" s="259"/>
      <c r="S403" s="259"/>
      <c r="T403" s="26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61" t="s">
        <v>464</v>
      </c>
      <c r="AU403" s="261" t="s">
        <v>86</v>
      </c>
      <c r="AV403" s="13" t="s">
        <v>86</v>
      </c>
      <c r="AW403" s="13" t="s">
        <v>34</v>
      </c>
      <c r="AX403" s="13" t="s">
        <v>76</v>
      </c>
      <c r="AY403" s="261" t="s">
        <v>135</v>
      </c>
    </row>
    <row r="404" s="14" customFormat="1">
      <c r="A404" s="14"/>
      <c r="B404" s="262"/>
      <c r="C404" s="263"/>
      <c r="D404" s="252" t="s">
        <v>464</v>
      </c>
      <c r="E404" s="264" t="s">
        <v>1</v>
      </c>
      <c r="F404" s="265" t="s">
        <v>466</v>
      </c>
      <c r="G404" s="263"/>
      <c r="H404" s="266">
        <v>129.69999999999999</v>
      </c>
      <c r="I404" s="267"/>
      <c r="J404" s="263"/>
      <c r="K404" s="263"/>
      <c r="L404" s="268"/>
      <c r="M404" s="269"/>
      <c r="N404" s="270"/>
      <c r="O404" s="270"/>
      <c r="P404" s="270"/>
      <c r="Q404" s="270"/>
      <c r="R404" s="270"/>
      <c r="S404" s="270"/>
      <c r="T404" s="27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72" t="s">
        <v>464</v>
      </c>
      <c r="AU404" s="272" t="s">
        <v>86</v>
      </c>
      <c r="AV404" s="14" t="s">
        <v>142</v>
      </c>
      <c r="AW404" s="14" t="s">
        <v>34</v>
      </c>
      <c r="AX404" s="14" t="s">
        <v>84</v>
      </c>
      <c r="AY404" s="272" t="s">
        <v>135</v>
      </c>
    </row>
    <row r="405" s="2" customFormat="1" ht="16.5" customHeight="1">
      <c r="A405" s="39"/>
      <c r="B405" s="40"/>
      <c r="C405" s="220" t="s">
        <v>709</v>
      </c>
      <c r="D405" s="220" t="s">
        <v>138</v>
      </c>
      <c r="E405" s="221" t="s">
        <v>710</v>
      </c>
      <c r="F405" s="222" t="s">
        <v>711</v>
      </c>
      <c r="G405" s="223" t="s">
        <v>212</v>
      </c>
      <c r="H405" s="224">
        <v>73.700000000000003</v>
      </c>
      <c r="I405" s="225"/>
      <c r="J405" s="226">
        <f>ROUND(I405*H405,2)</f>
        <v>0</v>
      </c>
      <c r="K405" s="227"/>
      <c r="L405" s="45"/>
      <c r="M405" s="228" t="s">
        <v>1</v>
      </c>
      <c r="N405" s="229" t="s">
        <v>41</v>
      </c>
      <c r="O405" s="92"/>
      <c r="P405" s="230">
        <f>O405*H405</f>
        <v>0</v>
      </c>
      <c r="Q405" s="230">
        <v>0</v>
      </c>
      <c r="R405" s="230">
        <f>Q405*H405</f>
        <v>0</v>
      </c>
      <c r="S405" s="230">
        <v>0</v>
      </c>
      <c r="T405" s="231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2" t="s">
        <v>142</v>
      </c>
      <c r="AT405" s="232" t="s">
        <v>138</v>
      </c>
      <c r="AU405" s="232" t="s">
        <v>86</v>
      </c>
      <c r="AY405" s="18" t="s">
        <v>135</v>
      </c>
      <c r="BE405" s="233">
        <f>IF(N405="základní",J405,0)</f>
        <v>0</v>
      </c>
      <c r="BF405" s="233">
        <f>IF(N405="snížená",J405,0)</f>
        <v>0</v>
      </c>
      <c r="BG405" s="233">
        <f>IF(N405="zákl. přenesená",J405,0)</f>
        <v>0</v>
      </c>
      <c r="BH405" s="233">
        <f>IF(N405="sníž. přenesená",J405,0)</f>
        <v>0</v>
      </c>
      <c r="BI405" s="233">
        <f>IF(N405="nulová",J405,0)</f>
        <v>0</v>
      </c>
      <c r="BJ405" s="18" t="s">
        <v>84</v>
      </c>
      <c r="BK405" s="233">
        <f>ROUND(I405*H405,2)</f>
        <v>0</v>
      </c>
      <c r="BL405" s="18" t="s">
        <v>142</v>
      </c>
      <c r="BM405" s="232" t="s">
        <v>712</v>
      </c>
    </row>
    <row r="406" s="13" customFormat="1">
      <c r="A406" s="13"/>
      <c r="B406" s="250"/>
      <c r="C406" s="251"/>
      <c r="D406" s="252" t="s">
        <v>464</v>
      </c>
      <c r="E406" s="253" t="s">
        <v>1</v>
      </c>
      <c r="F406" s="254" t="s">
        <v>713</v>
      </c>
      <c r="G406" s="251"/>
      <c r="H406" s="255">
        <v>73.700000000000003</v>
      </c>
      <c r="I406" s="256"/>
      <c r="J406" s="251"/>
      <c r="K406" s="251"/>
      <c r="L406" s="257"/>
      <c r="M406" s="258"/>
      <c r="N406" s="259"/>
      <c r="O406" s="259"/>
      <c r="P406" s="259"/>
      <c r="Q406" s="259"/>
      <c r="R406" s="259"/>
      <c r="S406" s="259"/>
      <c r="T406" s="26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61" t="s">
        <v>464</v>
      </c>
      <c r="AU406" s="261" t="s">
        <v>86</v>
      </c>
      <c r="AV406" s="13" t="s">
        <v>86</v>
      </c>
      <c r="AW406" s="13" t="s">
        <v>34</v>
      </c>
      <c r="AX406" s="13" t="s">
        <v>76</v>
      </c>
      <c r="AY406" s="261" t="s">
        <v>135</v>
      </c>
    </row>
    <row r="407" s="14" customFormat="1">
      <c r="A407" s="14"/>
      <c r="B407" s="262"/>
      <c r="C407" s="263"/>
      <c r="D407" s="252" t="s">
        <v>464</v>
      </c>
      <c r="E407" s="264" t="s">
        <v>1</v>
      </c>
      <c r="F407" s="265" t="s">
        <v>466</v>
      </c>
      <c r="G407" s="263"/>
      <c r="H407" s="266">
        <v>73.700000000000003</v>
      </c>
      <c r="I407" s="267"/>
      <c r="J407" s="263"/>
      <c r="K407" s="263"/>
      <c r="L407" s="268"/>
      <c r="M407" s="269"/>
      <c r="N407" s="270"/>
      <c r="O407" s="270"/>
      <c r="P407" s="270"/>
      <c r="Q407" s="270"/>
      <c r="R407" s="270"/>
      <c r="S407" s="270"/>
      <c r="T407" s="271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72" t="s">
        <v>464</v>
      </c>
      <c r="AU407" s="272" t="s">
        <v>86</v>
      </c>
      <c r="AV407" s="14" t="s">
        <v>142</v>
      </c>
      <c r="AW407" s="14" t="s">
        <v>34</v>
      </c>
      <c r="AX407" s="14" t="s">
        <v>84</v>
      </c>
      <c r="AY407" s="272" t="s">
        <v>135</v>
      </c>
    </row>
    <row r="408" s="2" customFormat="1" ht="24.15" customHeight="1">
      <c r="A408" s="39"/>
      <c r="B408" s="40"/>
      <c r="C408" s="220" t="s">
        <v>312</v>
      </c>
      <c r="D408" s="220" t="s">
        <v>138</v>
      </c>
      <c r="E408" s="221" t="s">
        <v>714</v>
      </c>
      <c r="F408" s="222" t="s">
        <v>715</v>
      </c>
      <c r="G408" s="223" t="s">
        <v>141</v>
      </c>
      <c r="H408" s="224">
        <v>1</v>
      </c>
      <c r="I408" s="225"/>
      <c r="J408" s="226">
        <f>ROUND(I408*H408,2)</f>
        <v>0</v>
      </c>
      <c r="K408" s="227"/>
      <c r="L408" s="45"/>
      <c r="M408" s="228" t="s">
        <v>1</v>
      </c>
      <c r="N408" s="229" t="s">
        <v>41</v>
      </c>
      <c r="O408" s="92"/>
      <c r="P408" s="230">
        <f>O408*H408</f>
        <v>0</v>
      </c>
      <c r="Q408" s="230">
        <v>0</v>
      </c>
      <c r="R408" s="230">
        <f>Q408*H408</f>
        <v>0</v>
      </c>
      <c r="S408" s="230">
        <v>0</v>
      </c>
      <c r="T408" s="231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2" t="s">
        <v>142</v>
      </c>
      <c r="AT408" s="232" t="s">
        <v>138</v>
      </c>
      <c r="AU408" s="232" t="s">
        <v>86</v>
      </c>
      <c r="AY408" s="18" t="s">
        <v>135</v>
      </c>
      <c r="BE408" s="233">
        <f>IF(N408="základní",J408,0)</f>
        <v>0</v>
      </c>
      <c r="BF408" s="233">
        <f>IF(N408="snížená",J408,0)</f>
        <v>0</v>
      </c>
      <c r="BG408" s="233">
        <f>IF(N408="zákl. přenesená",J408,0)</f>
        <v>0</v>
      </c>
      <c r="BH408" s="233">
        <f>IF(N408="sníž. přenesená",J408,0)</f>
        <v>0</v>
      </c>
      <c r="BI408" s="233">
        <f>IF(N408="nulová",J408,0)</f>
        <v>0</v>
      </c>
      <c r="BJ408" s="18" t="s">
        <v>84</v>
      </c>
      <c r="BK408" s="233">
        <f>ROUND(I408*H408,2)</f>
        <v>0</v>
      </c>
      <c r="BL408" s="18" t="s">
        <v>142</v>
      </c>
      <c r="BM408" s="232" t="s">
        <v>716</v>
      </c>
    </row>
    <row r="409" s="13" customFormat="1">
      <c r="A409" s="13"/>
      <c r="B409" s="250"/>
      <c r="C409" s="251"/>
      <c r="D409" s="252" t="s">
        <v>464</v>
      </c>
      <c r="E409" s="253" t="s">
        <v>1</v>
      </c>
      <c r="F409" s="254" t="s">
        <v>84</v>
      </c>
      <c r="G409" s="251"/>
      <c r="H409" s="255">
        <v>1</v>
      </c>
      <c r="I409" s="256"/>
      <c r="J409" s="251"/>
      <c r="K409" s="251"/>
      <c r="L409" s="257"/>
      <c r="M409" s="258"/>
      <c r="N409" s="259"/>
      <c r="O409" s="259"/>
      <c r="P409" s="259"/>
      <c r="Q409" s="259"/>
      <c r="R409" s="259"/>
      <c r="S409" s="259"/>
      <c r="T409" s="26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1" t="s">
        <v>464</v>
      </c>
      <c r="AU409" s="261" t="s">
        <v>86</v>
      </c>
      <c r="AV409" s="13" t="s">
        <v>86</v>
      </c>
      <c r="AW409" s="13" t="s">
        <v>34</v>
      </c>
      <c r="AX409" s="13" t="s">
        <v>76</v>
      </c>
      <c r="AY409" s="261" t="s">
        <v>135</v>
      </c>
    </row>
    <row r="410" s="14" customFormat="1">
      <c r="A410" s="14"/>
      <c r="B410" s="262"/>
      <c r="C410" s="263"/>
      <c r="D410" s="252" t="s">
        <v>464</v>
      </c>
      <c r="E410" s="264" t="s">
        <v>1</v>
      </c>
      <c r="F410" s="265" t="s">
        <v>466</v>
      </c>
      <c r="G410" s="263"/>
      <c r="H410" s="266">
        <v>1</v>
      </c>
      <c r="I410" s="267"/>
      <c r="J410" s="263"/>
      <c r="K410" s="263"/>
      <c r="L410" s="268"/>
      <c r="M410" s="269"/>
      <c r="N410" s="270"/>
      <c r="O410" s="270"/>
      <c r="P410" s="270"/>
      <c r="Q410" s="270"/>
      <c r="R410" s="270"/>
      <c r="S410" s="270"/>
      <c r="T410" s="271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72" t="s">
        <v>464</v>
      </c>
      <c r="AU410" s="272" t="s">
        <v>86</v>
      </c>
      <c r="AV410" s="14" t="s">
        <v>142</v>
      </c>
      <c r="AW410" s="14" t="s">
        <v>34</v>
      </c>
      <c r="AX410" s="14" t="s">
        <v>84</v>
      </c>
      <c r="AY410" s="272" t="s">
        <v>135</v>
      </c>
    </row>
    <row r="411" s="2" customFormat="1" ht="24.15" customHeight="1">
      <c r="A411" s="39"/>
      <c r="B411" s="40"/>
      <c r="C411" s="220" t="s">
        <v>717</v>
      </c>
      <c r="D411" s="220" t="s">
        <v>138</v>
      </c>
      <c r="E411" s="221" t="s">
        <v>718</v>
      </c>
      <c r="F411" s="222" t="s">
        <v>719</v>
      </c>
      <c r="G411" s="223" t="s">
        <v>141</v>
      </c>
      <c r="H411" s="224">
        <v>3</v>
      </c>
      <c r="I411" s="225"/>
      <c r="J411" s="226">
        <f>ROUND(I411*H411,2)</f>
        <v>0</v>
      </c>
      <c r="K411" s="227"/>
      <c r="L411" s="45"/>
      <c r="M411" s="228" t="s">
        <v>1</v>
      </c>
      <c r="N411" s="229" t="s">
        <v>41</v>
      </c>
      <c r="O411" s="92"/>
      <c r="P411" s="230">
        <f>O411*H411</f>
        <v>0</v>
      </c>
      <c r="Q411" s="230">
        <v>0</v>
      </c>
      <c r="R411" s="230">
        <f>Q411*H411</f>
        <v>0</v>
      </c>
      <c r="S411" s="230">
        <v>0</v>
      </c>
      <c r="T411" s="23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2" t="s">
        <v>142</v>
      </c>
      <c r="AT411" s="232" t="s">
        <v>138</v>
      </c>
      <c r="AU411" s="232" t="s">
        <v>86</v>
      </c>
      <c r="AY411" s="18" t="s">
        <v>135</v>
      </c>
      <c r="BE411" s="233">
        <f>IF(N411="základní",J411,0)</f>
        <v>0</v>
      </c>
      <c r="BF411" s="233">
        <f>IF(N411="snížená",J411,0)</f>
        <v>0</v>
      </c>
      <c r="BG411" s="233">
        <f>IF(N411="zákl. přenesená",J411,0)</f>
        <v>0</v>
      </c>
      <c r="BH411" s="233">
        <f>IF(N411="sníž. přenesená",J411,0)</f>
        <v>0</v>
      </c>
      <c r="BI411" s="233">
        <f>IF(N411="nulová",J411,0)</f>
        <v>0</v>
      </c>
      <c r="BJ411" s="18" t="s">
        <v>84</v>
      </c>
      <c r="BK411" s="233">
        <f>ROUND(I411*H411,2)</f>
        <v>0</v>
      </c>
      <c r="BL411" s="18" t="s">
        <v>142</v>
      </c>
      <c r="BM411" s="232" t="s">
        <v>720</v>
      </c>
    </row>
    <row r="412" s="13" customFormat="1">
      <c r="A412" s="13"/>
      <c r="B412" s="250"/>
      <c r="C412" s="251"/>
      <c r="D412" s="252" t="s">
        <v>464</v>
      </c>
      <c r="E412" s="253" t="s">
        <v>1</v>
      </c>
      <c r="F412" s="254" t="s">
        <v>145</v>
      </c>
      <c r="G412" s="251"/>
      <c r="H412" s="255">
        <v>3</v>
      </c>
      <c r="I412" s="256"/>
      <c r="J412" s="251"/>
      <c r="K412" s="251"/>
      <c r="L412" s="257"/>
      <c r="M412" s="258"/>
      <c r="N412" s="259"/>
      <c r="O412" s="259"/>
      <c r="P412" s="259"/>
      <c r="Q412" s="259"/>
      <c r="R412" s="259"/>
      <c r="S412" s="259"/>
      <c r="T412" s="26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61" t="s">
        <v>464</v>
      </c>
      <c r="AU412" s="261" t="s">
        <v>86</v>
      </c>
      <c r="AV412" s="13" t="s">
        <v>86</v>
      </c>
      <c r="AW412" s="13" t="s">
        <v>34</v>
      </c>
      <c r="AX412" s="13" t="s">
        <v>76</v>
      </c>
      <c r="AY412" s="261" t="s">
        <v>135</v>
      </c>
    </row>
    <row r="413" s="14" customFormat="1">
      <c r="A413" s="14"/>
      <c r="B413" s="262"/>
      <c r="C413" s="263"/>
      <c r="D413" s="252" t="s">
        <v>464</v>
      </c>
      <c r="E413" s="264" t="s">
        <v>1</v>
      </c>
      <c r="F413" s="265" t="s">
        <v>466</v>
      </c>
      <c r="G413" s="263"/>
      <c r="H413" s="266">
        <v>3</v>
      </c>
      <c r="I413" s="267"/>
      <c r="J413" s="263"/>
      <c r="K413" s="263"/>
      <c r="L413" s="268"/>
      <c r="M413" s="269"/>
      <c r="N413" s="270"/>
      <c r="O413" s="270"/>
      <c r="P413" s="270"/>
      <c r="Q413" s="270"/>
      <c r="R413" s="270"/>
      <c r="S413" s="270"/>
      <c r="T413" s="271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72" t="s">
        <v>464</v>
      </c>
      <c r="AU413" s="272" t="s">
        <v>86</v>
      </c>
      <c r="AV413" s="14" t="s">
        <v>142</v>
      </c>
      <c r="AW413" s="14" t="s">
        <v>34</v>
      </c>
      <c r="AX413" s="14" t="s">
        <v>84</v>
      </c>
      <c r="AY413" s="272" t="s">
        <v>135</v>
      </c>
    </row>
    <row r="414" s="12" customFormat="1" ht="22.8" customHeight="1">
      <c r="A414" s="12"/>
      <c r="B414" s="204"/>
      <c r="C414" s="205"/>
      <c r="D414" s="206" t="s">
        <v>75</v>
      </c>
      <c r="E414" s="218" t="s">
        <v>721</v>
      </c>
      <c r="F414" s="218" t="s">
        <v>722</v>
      </c>
      <c r="G414" s="205"/>
      <c r="H414" s="205"/>
      <c r="I414" s="208"/>
      <c r="J414" s="219">
        <f>BK414</f>
        <v>0</v>
      </c>
      <c r="K414" s="205"/>
      <c r="L414" s="210"/>
      <c r="M414" s="211"/>
      <c r="N414" s="212"/>
      <c r="O414" s="212"/>
      <c r="P414" s="213">
        <f>SUM(P415:P433)</f>
        <v>0</v>
      </c>
      <c r="Q414" s="212"/>
      <c r="R414" s="213">
        <f>SUM(R415:R433)</f>
        <v>0</v>
      </c>
      <c r="S414" s="212"/>
      <c r="T414" s="214">
        <f>SUM(T415:T433)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5" t="s">
        <v>84</v>
      </c>
      <c r="AT414" s="216" t="s">
        <v>75</v>
      </c>
      <c r="AU414" s="216" t="s">
        <v>84</v>
      </c>
      <c r="AY414" s="215" t="s">
        <v>135</v>
      </c>
      <c r="BK414" s="217">
        <f>SUM(BK415:BK433)</f>
        <v>0</v>
      </c>
    </row>
    <row r="415" s="2" customFormat="1" ht="21.75" customHeight="1">
      <c r="A415" s="39"/>
      <c r="B415" s="40"/>
      <c r="C415" s="220" t="s">
        <v>316</v>
      </c>
      <c r="D415" s="220" t="s">
        <v>138</v>
      </c>
      <c r="E415" s="221" t="s">
        <v>723</v>
      </c>
      <c r="F415" s="222" t="s">
        <v>724</v>
      </c>
      <c r="G415" s="223" t="s">
        <v>339</v>
      </c>
      <c r="H415" s="224">
        <v>147.50200000000001</v>
      </c>
      <c r="I415" s="225"/>
      <c r="J415" s="226">
        <f>ROUND(I415*H415,2)</f>
        <v>0</v>
      </c>
      <c r="K415" s="227"/>
      <c r="L415" s="45"/>
      <c r="M415" s="228" t="s">
        <v>1</v>
      </c>
      <c r="N415" s="229" t="s">
        <v>41</v>
      </c>
      <c r="O415" s="92"/>
      <c r="P415" s="230">
        <f>O415*H415</f>
        <v>0</v>
      </c>
      <c r="Q415" s="230">
        <v>0</v>
      </c>
      <c r="R415" s="230">
        <f>Q415*H415</f>
        <v>0</v>
      </c>
      <c r="S415" s="230">
        <v>0</v>
      </c>
      <c r="T415" s="231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2" t="s">
        <v>142</v>
      </c>
      <c r="AT415" s="232" t="s">
        <v>138</v>
      </c>
      <c r="AU415" s="232" t="s">
        <v>86</v>
      </c>
      <c r="AY415" s="18" t="s">
        <v>135</v>
      </c>
      <c r="BE415" s="233">
        <f>IF(N415="základní",J415,0)</f>
        <v>0</v>
      </c>
      <c r="BF415" s="233">
        <f>IF(N415="snížená",J415,0)</f>
        <v>0</v>
      </c>
      <c r="BG415" s="233">
        <f>IF(N415="zákl. přenesená",J415,0)</f>
        <v>0</v>
      </c>
      <c r="BH415" s="233">
        <f>IF(N415="sníž. přenesená",J415,0)</f>
        <v>0</v>
      </c>
      <c r="BI415" s="233">
        <f>IF(N415="nulová",J415,0)</f>
        <v>0</v>
      </c>
      <c r="BJ415" s="18" t="s">
        <v>84</v>
      </c>
      <c r="BK415" s="233">
        <f>ROUND(I415*H415,2)</f>
        <v>0</v>
      </c>
      <c r="BL415" s="18" t="s">
        <v>142</v>
      </c>
      <c r="BM415" s="232" t="s">
        <v>725</v>
      </c>
    </row>
    <row r="416" s="13" customFormat="1">
      <c r="A416" s="13"/>
      <c r="B416" s="250"/>
      <c r="C416" s="251"/>
      <c r="D416" s="252" t="s">
        <v>464</v>
      </c>
      <c r="E416" s="253" t="s">
        <v>1</v>
      </c>
      <c r="F416" s="254" t="s">
        <v>726</v>
      </c>
      <c r="G416" s="251"/>
      <c r="H416" s="255">
        <v>95.329999999999998</v>
      </c>
      <c r="I416" s="256"/>
      <c r="J416" s="251"/>
      <c r="K416" s="251"/>
      <c r="L416" s="257"/>
      <c r="M416" s="258"/>
      <c r="N416" s="259"/>
      <c r="O416" s="259"/>
      <c r="P416" s="259"/>
      <c r="Q416" s="259"/>
      <c r="R416" s="259"/>
      <c r="S416" s="259"/>
      <c r="T416" s="26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61" t="s">
        <v>464</v>
      </c>
      <c r="AU416" s="261" t="s">
        <v>86</v>
      </c>
      <c r="AV416" s="13" t="s">
        <v>86</v>
      </c>
      <c r="AW416" s="13" t="s">
        <v>34</v>
      </c>
      <c r="AX416" s="13" t="s">
        <v>76</v>
      </c>
      <c r="AY416" s="261" t="s">
        <v>135</v>
      </c>
    </row>
    <row r="417" s="13" customFormat="1">
      <c r="A417" s="13"/>
      <c r="B417" s="250"/>
      <c r="C417" s="251"/>
      <c r="D417" s="252" t="s">
        <v>464</v>
      </c>
      <c r="E417" s="253" t="s">
        <v>1</v>
      </c>
      <c r="F417" s="254" t="s">
        <v>727</v>
      </c>
      <c r="G417" s="251"/>
      <c r="H417" s="255">
        <v>41.116999999999997</v>
      </c>
      <c r="I417" s="256"/>
      <c r="J417" s="251"/>
      <c r="K417" s="251"/>
      <c r="L417" s="257"/>
      <c r="M417" s="258"/>
      <c r="N417" s="259"/>
      <c r="O417" s="259"/>
      <c r="P417" s="259"/>
      <c r="Q417" s="259"/>
      <c r="R417" s="259"/>
      <c r="S417" s="259"/>
      <c r="T417" s="26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61" t="s">
        <v>464</v>
      </c>
      <c r="AU417" s="261" t="s">
        <v>86</v>
      </c>
      <c r="AV417" s="13" t="s">
        <v>86</v>
      </c>
      <c r="AW417" s="13" t="s">
        <v>34</v>
      </c>
      <c r="AX417" s="13" t="s">
        <v>76</v>
      </c>
      <c r="AY417" s="261" t="s">
        <v>135</v>
      </c>
    </row>
    <row r="418" s="13" customFormat="1">
      <c r="A418" s="13"/>
      <c r="B418" s="250"/>
      <c r="C418" s="251"/>
      <c r="D418" s="252" t="s">
        <v>464</v>
      </c>
      <c r="E418" s="253" t="s">
        <v>1</v>
      </c>
      <c r="F418" s="254" t="s">
        <v>728</v>
      </c>
      <c r="G418" s="251"/>
      <c r="H418" s="255">
        <v>11.055</v>
      </c>
      <c r="I418" s="256"/>
      <c r="J418" s="251"/>
      <c r="K418" s="251"/>
      <c r="L418" s="257"/>
      <c r="M418" s="258"/>
      <c r="N418" s="259"/>
      <c r="O418" s="259"/>
      <c r="P418" s="259"/>
      <c r="Q418" s="259"/>
      <c r="R418" s="259"/>
      <c r="S418" s="259"/>
      <c r="T418" s="26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61" t="s">
        <v>464</v>
      </c>
      <c r="AU418" s="261" t="s">
        <v>86</v>
      </c>
      <c r="AV418" s="13" t="s">
        <v>86</v>
      </c>
      <c r="AW418" s="13" t="s">
        <v>34</v>
      </c>
      <c r="AX418" s="13" t="s">
        <v>76</v>
      </c>
      <c r="AY418" s="261" t="s">
        <v>135</v>
      </c>
    </row>
    <row r="419" s="14" customFormat="1">
      <c r="A419" s="14"/>
      <c r="B419" s="262"/>
      <c r="C419" s="263"/>
      <c r="D419" s="252" t="s">
        <v>464</v>
      </c>
      <c r="E419" s="264" t="s">
        <v>1</v>
      </c>
      <c r="F419" s="265" t="s">
        <v>466</v>
      </c>
      <c r="G419" s="263"/>
      <c r="H419" s="266">
        <v>147.50200000000001</v>
      </c>
      <c r="I419" s="267"/>
      <c r="J419" s="263"/>
      <c r="K419" s="263"/>
      <c r="L419" s="268"/>
      <c r="M419" s="269"/>
      <c r="N419" s="270"/>
      <c r="O419" s="270"/>
      <c r="P419" s="270"/>
      <c r="Q419" s="270"/>
      <c r="R419" s="270"/>
      <c r="S419" s="270"/>
      <c r="T419" s="271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72" t="s">
        <v>464</v>
      </c>
      <c r="AU419" s="272" t="s">
        <v>86</v>
      </c>
      <c r="AV419" s="14" t="s">
        <v>142</v>
      </c>
      <c r="AW419" s="14" t="s">
        <v>34</v>
      </c>
      <c r="AX419" s="14" t="s">
        <v>84</v>
      </c>
      <c r="AY419" s="272" t="s">
        <v>135</v>
      </c>
    </row>
    <row r="420" s="2" customFormat="1" ht="24.15" customHeight="1">
      <c r="A420" s="39"/>
      <c r="B420" s="40"/>
      <c r="C420" s="220" t="s">
        <v>729</v>
      </c>
      <c r="D420" s="220" t="s">
        <v>138</v>
      </c>
      <c r="E420" s="221" t="s">
        <v>730</v>
      </c>
      <c r="F420" s="222" t="s">
        <v>731</v>
      </c>
      <c r="G420" s="223" t="s">
        <v>339</v>
      </c>
      <c r="H420" s="224">
        <v>1250.133</v>
      </c>
      <c r="I420" s="225"/>
      <c r="J420" s="226">
        <f>ROUND(I420*H420,2)</f>
        <v>0</v>
      </c>
      <c r="K420" s="227"/>
      <c r="L420" s="45"/>
      <c r="M420" s="228" t="s">
        <v>1</v>
      </c>
      <c r="N420" s="229" t="s">
        <v>41</v>
      </c>
      <c r="O420" s="92"/>
      <c r="P420" s="230">
        <f>O420*H420</f>
        <v>0</v>
      </c>
      <c r="Q420" s="230">
        <v>0</v>
      </c>
      <c r="R420" s="230">
        <f>Q420*H420</f>
        <v>0</v>
      </c>
      <c r="S420" s="230">
        <v>0</v>
      </c>
      <c r="T420" s="231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2" t="s">
        <v>142</v>
      </c>
      <c r="AT420" s="232" t="s">
        <v>138</v>
      </c>
      <c r="AU420" s="232" t="s">
        <v>86</v>
      </c>
      <c r="AY420" s="18" t="s">
        <v>135</v>
      </c>
      <c r="BE420" s="233">
        <f>IF(N420="základní",J420,0)</f>
        <v>0</v>
      </c>
      <c r="BF420" s="233">
        <f>IF(N420="snížená",J420,0)</f>
        <v>0</v>
      </c>
      <c r="BG420" s="233">
        <f>IF(N420="zákl. přenesená",J420,0)</f>
        <v>0</v>
      </c>
      <c r="BH420" s="233">
        <f>IF(N420="sníž. přenesená",J420,0)</f>
        <v>0</v>
      </c>
      <c r="BI420" s="233">
        <f>IF(N420="nulová",J420,0)</f>
        <v>0</v>
      </c>
      <c r="BJ420" s="18" t="s">
        <v>84</v>
      </c>
      <c r="BK420" s="233">
        <f>ROUND(I420*H420,2)</f>
        <v>0</v>
      </c>
      <c r="BL420" s="18" t="s">
        <v>142</v>
      </c>
      <c r="BM420" s="232" t="s">
        <v>159</v>
      </c>
    </row>
    <row r="421" s="13" customFormat="1">
      <c r="A421" s="13"/>
      <c r="B421" s="250"/>
      <c r="C421" s="251"/>
      <c r="D421" s="252" t="s">
        <v>464</v>
      </c>
      <c r="E421" s="253" t="s">
        <v>1</v>
      </c>
      <c r="F421" s="254" t="s">
        <v>732</v>
      </c>
      <c r="G421" s="251"/>
      <c r="H421" s="255">
        <v>857.97000000000003</v>
      </c>
      <c r="I421" s="256"/>
      <c r="J421" s="251"/>
      <c r="K421" s="251"/>
      <c r="L421" s="257"/>
      <c r="M421" s="258"/>
      <c r="N421" s="259"/>
      <c r="O421" s="259"/>
      <c r="P421" s="259"/>
      <c r="Q421" s="259"/>
      <c r="R421" s="259"/>
      <c r="S421" s="259"/>
      <c r="T421" s="26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61" t="s">
        <v>464</v>
      </c>
      <c r="AU421" s="261" t="s">
        <v>86</v>
      </c>
      <c r="AV421" s="13" t="s">
        <v>86</v>
      </c>
      <c r="AW421" s="13" t="s">
        <v>34</v>
      </c>
      <c r="AX421" s="13" t="s">
        <v>76</v>
      </c>
      <c r="AY421" s="261" t="s">
        <v>135</v>
      </c>
    </row>
    <row r="422" s="13" customFormat="1">
      <c r="A422" s="13"/>
      <c r="B422" s="250"/>
      <c r="C422" s="251"/>
      <c r="D422" s="252" t="s">
        <v>464</v>
      </c>
      <c r="E422" s="253" t="s">
        <v>1</v>
      </c>
      <c r="F422" s="254" t="s">
        <v>733</v>
      </c>
      <c r="G422" s="251"/>
      <c r="H422" s="255">
        <v>370.053</v>
      </c>
      <c r="I422" s="256"/>
      <c r="J422" s="251"/>
      <c r="K422" s="251"/>
      <c r="L422" s="257"/>
      <c r="M422" s="258"/>
      <c r="N422" s="259"/>
      <c r="O422" s="259"/>
      <c r="P422" s="259"/>
      <c r="Q422" s="259"/>
      <c r="R422" s="259"/>
      <c r="S422" s="259"/>
      <c r="T422" s="26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1" t="s">
        <v>464</v>
      </c>
      <c r="AU422" s="261" t="s">
        <v>86</v>
      </c>
      <c r="AV422" s="13" t="s">
        <v>86</v>
      </c>
      <c r="AW422" s="13" t="s">
        <v>34</v>
      </c>
      <c r="AX422" s="13" t="s">
        <v>76</v>
      </c>
      <c r="AY422" s="261" t="s">
        <v>135</v>
      </c>
    </row>
    <row r="423" s="13" customFormat="1">
      <c r="A423" s="13"/>
      <c r="B423" s="250"/>
      <c r="C423" s="251"/>
      <c r="D423" s="252" t="s">
        <v>464</v>
      </c>
      <c r="E423" s="253" t="s">
        <v>1</v>
      </c>
      <c r="F423" s="254" t="s">
        <v>734</v>
      </c>
      <c r="G423" s="251"/>
      <c r="H423" s="255">
        <v>22.109999999999999</v>
      </c>
      <c r="I423" s="256"/>
      <c r="J423" s="251"/>
      <c r="K423" s="251"/>
      <c r="L423" s="257"/>
      <c r="M423" s="258"/>
      <c r="N423" s="259"/>
      <c r="O423" s="259"/>
      <c r="P423" s="259"/>
      <c r="Q423" s="259"/>
      <c r="R423" s="259"/>
      <c r="S423" s="259"/>
      <c r="T423" s="260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1" t="s">
        <v>464</v>
      </c>
      <c r="AU423" s="261" t="s">
        <v>86</v>
      </c>
      <c r="AV423" s="13" t="s">
        <v>86</v>
      </c>
      <c r="AW423" s="13" t="s">
        <v>34</v>
      </c>
      <c r="AX423" s="13" t="s">
        <v>76</v>
      </c>
      <c r="AY423" s="261" t="s">
        <v>135</v>
      </c>
    </row>
    <row r="424" s="14" customFormat="1">
      <c r="A424" s="14"/>
      <c r="B424" s="262"/>
      <c r="C424" s="263"/>
      <c r="D424" s="252" t="s">
        <v>464</v>
      </c>
      <c r="E424" s="264" t="s">
        <v>1</v>
      </c>
      <c r="F424" s="265" t="s">
        <v>466</v>
      </c>
      <c r="G424" s="263"/>
      <c r="H424" s="266">
        <v>1250.133</v>
      </c>
      <c r="I424" s="267"/>
      <c r="J424" s="263"/>
      <c r="K424" s="263"/>
      <c r="L424" s="268"/>
      <c r="M424" s="269"/>
      <c r="N424" s="270"/>
      <c r="O424" s="270"/>
      <c r="P424" s="270"/>
      <c r="Q424" s="270"/>
      <c r="R424" s="270"/>
      <c r="S424" s="270"/>
      <c r="T424" s="271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72" t="s">
        <v>464</v>
      </c>
      <c r="AU424" s="272" t="s">
        <v>86</v>
      </c>
      <c r="AV424" s="14" t="s">
        <v>142</v>
      </c>
      <c r="AW424" s="14" t="s">
        <v>34</v>
      </c>
      <c r="AX424" s="14" t="s">
        <v>84</v>
      </c>
      <c r="AY424" s="272" t="s">
        <v>135</v>
      </c>
    </row>
    <row r="425" s="2" customFormat="1" ht="24.15" customHeight="1">
      <c r="A425" s="39"/>
      <c r="B425" s="40"/>
      <c r="C425" s="220" t="s">
        <v>319</v>
      </c>
      <c r="D425" s="220" t="s">
        <v>138</v>
      </c>
      <c r="E425" s="221" t="s">
        <v>735</v>
      </c>
      <c r="F425" s="222" t="s">
        <v>736</v>
      </c>
      <c r="G425" s="223" t="s">
        <v>339</v>
      </c>
      <c r="H425" s="224">
        <v>11.055</v>
      </c>
      <c r="I425" s="225"/>
      <c r="J425" s="226">
        <f>ROUND(I425*H425,2)</f>
        <v>0</v>
      </c>
      <c r="K425" s="227"/>
      <c r="L425" s="45"/>
      <c r="M425" s="228" t="s">
        <v>1</v>
      </c>
      <c r="N425" s="229" t="s">
        <v>41</v>
      </c>
      <c r="O425" s="92"/>
      <c r="P425" s="230">
        <f>O425*H425</f>
        <v>0</v>
      </c>
      <c r="Q425" s="230">
        <v>0</v>
      </c>
      <c r="R425" s="230">
        <f>Q425*H425</f>
        <v>0</v>
      </c>
      <c r="S425" s="230">
        <v>0</v>
      </c>
      <c r="T425" s="23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2" t="s">
        <v>142</v>
      </c>
      <c r="AT425" s="232" t="s">
        <v>138</v>
      </c>
      <c r="AU425" s="232" t="s">
        <v>86</v>
      </c>
      <c r="AY425" s="18" t="s">
        <v>135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8" t="s">
        <v>84</v>
      </c>
      <c r="BK425" s="233">
        <f>ROUND(I425*H425,2)</f>
        <v>0</v>
      </c>
      <c r="BL425" s="18" t="s">
        <v>142</v>
      </c>
      <c r="BM425" s="232" t="s">
        <v>737</v>
      </c>
    </row>
    <row r="426" s="13" customFormat="1">
      <c r="A426" s="13"/>
      <c r="B426" s="250"/>
      <c r="C426" s="251"/>
      <c r="D426" s="252" t="s">
        <v>464</v>
      </c>
      <c r="E426" s="253" t="s">
        <v>1</v>
      </c>
      <c r="F426" s="254" t="s">
        <v>738</v>
      </c>
      <c r="G426" s="251"/>
      <c r="H426" s="255">
        <v>11.055</v>
      </c>
      <c r="I426" s="256"/>
      <c r="J426" s="251"/>
      <c r="K426" s="251"/>
      <c r="L426" s="257"/>
      <c r="M426" s="258"/>
      <c r="N426" s="259"/>
      <c r="O426" s="259"/>
      <c r="P426" s="259"/>
      <c r="Q426" s="259"/>
      <c r="R426" s="259"/>
      <c r="S426" s="259"/>
      <c r="T426" s="26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61" t="s">
        <v>464</v>
      </c>
      <c r="AU426" s="261" t="s">
        <v>86</v>
      </c>
      <c r="AV426" s="13" t="s">
        <v>86</v>
      </c>
      <c r="AW426" s="13" t="s">
        <v>34</v>
      </c>
      <c r="AX426" s="13" t="s">
        <v>76</v>
      </c>
      <c r="AY426" s="261" t="s">
        <v>135</v>
      </c>
    </row>
    <row r="427" s="14" customFormat="1">
      <c r="A427" s="14"/>
      <c r="B427" s="262"/>
      <c r="C427" s="263"/>
      <c r="D427" s="252" t="s">
        <v>464</v>
      </c>
      <c r="E427" s="264" t="s">
        <v>1</v>
      </c>
      <c r="F427" s="265" t="s">
        <v>466</v>
      </c>
      <c r="G427" s="263"/>
      <c r="H427" s="266">
        <v>11.055</v>
      </c>
      <c r="I427" s="267"/>
      <c r="J427" s="263"/>
      <c r="K427" s="263"/>
      <c r="L427" s="268"/>
      <c r="M427" s="269"/>
      <c r="N427" s="270"/>
      <c r="O427" s="270"/>
      <c r="P427" s="270"/>
      <c r="Q427" s="270"/>
      <c r="R427" s="270"/>
      <c r="S427" s="270"/>
      <c r="T427" s="271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72" t="s">
        <v>464</v>
      </c>
      <c r="AU427" s="272" t="s">
        <v>86</v>
      </c>
      <c r="AV427" s="14" t="s">
        <v>142</v>
      </c>
      <c r="AW427" s="14" t="s">
        <v>34</v>
      </c>
      <c r="AX427" s="14" t="s">
        <v>84</v>
      </c>
      <c r="AY427" s="272" t="s">
        <v>135</v>
      </c>
    </row>
    <row r="428" s="2" customFormat="1" ht="37.8" customHeight="1">
      <c r="A428" s="39"/>
      <c r="B428" s="40"/>
      <c r="C428" s="220" t="s">
        <v>739</v>
      </c>
      <c r="D428" s="220" t="s">
        <v>138</v>
      </c>
      <c r="E428" s="221" t="s">
        <v>740</v>
      </c>
      <c r="F428" s="222" t="s">
        <v>741</v>
      </c>
      <c r="G428" s="223" t="s">
        <v>339</v>
      </c>
      <c r="H428" s="224">
        <v>95.329999999999998</v>
      </c>
      <c r="I428" s="225"/>
      <c r="J428" s="226">
        <f>ROUND(I428*H428,2)</f>
        <v>0</v>
      </c>
      <c r="K428" s="227"/>
      <c r="L428" s="45"/>
      <c r="M428" s="228" t="s">
        <v>1</v>
      </c>
      <c r="N428" s="229" t="s">
        <v>41</v>
      </c>
      <c r="O428" s="92"/>
      <c r="P428" s="230">
        <f>O428*H428</f>
        <v>0</v>
      </c>
      <c r="Q428" s="230">
        <v>0</v>
      </c>
      <c r="R428" s="230">
        <f>Q428*H428</f>
        <v>0</v>
      </c>
      <c r="S428" s="230">
        <v>0</v>
      </c>
      <c r="T428" s="23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2" t="s">
        <v>142</v>
      </c>
      <c r="AT428" s="232" t="s">
        <v>138</v>
      </c>
      <c r="AU428" s="232" t="s">
        <v>86</v>
      </c>
      <c r="AY428" s="18" t="s">
        <v>135</v>
      </c>
      <c r="BE428" s="233">
        <f>IF(N428="základní",J428,0)</f>
        <v>0</v>
      </c>
      <c r="BF428" s="233">
        <f>IF(N428="snížená",J428,0)</f>
        <v>0</v>
      </c>
      <c r="BG428" s="233">
        <f>IF(N428="zákl. přenesená",J428,0)</f>
        <v>0</v>
      </c>
      <c r="BH428" s="233">
        <f>IF(N428="sníž. přenesená",J428,0)</f>
        <v>0</v>
      </c>
      <c r="BI428" s="233">
        <f>IF(N428="nulová",J428,0)</f>
        <v>0</v>
      </c>
      <c r="BJ428" s="18" t="s">
        <v>84</v>
      </c>
      <c r="BK428" s="233">
        <f>ROUND(I428*H428,2)</f>
        <v>0</v>
      </c>
      <c r="BL428" s="18" t="s">
        <v>142</v>
      </c>
      <c r="BM428" s="232" t="s">
        <v>742</v>
      </c>
    </row>
    <row r="429" s="13" customFormat="1">
      <c r="A429" s="13"/>
      <c r="B429" s="250"/>
      <c r="C429" s="251"/>
      <c r="D429" s="252" t="s">
        <v>464</v>
      </c>
      <c r="E429" s="253" t="s">
        <v>1</v>
      </c>
      <c r="F429" s="254" t="s">
        <v>743</v>
      </c>
      <c r="G429" s="251"/>
      <c r="H429" s="255">
        <v>95.329999999999998</v>
      </c>
      <c r="I429" s="256"/>
      <c r="J429" s="251"/>
      <c r="K429" s="251"/>
      <c r="L429" s="257"/>
      <c r="M429" s="258"/>
      <c r="N429" s="259"/>
      <c r="O429" s="259"/>
      <c r="P429" s="259"/>
      <c r="Q429" s="259"/>
      <c r="R429" s="259"/>
      <c r="S429" s="259"/>
      <c r="T429" s="26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61" t="s">
        <v>464</v>
      </c>
      <c r="AU429" s="261" t="s">
        <v>86</v>
      </c>
      <c r="AV429" s="13" t="s">
        <v>86</v>
      </c>
      <c r="AW429" s="13" t="s">
        <v>34</v>
      </c>
      <c r="AX429" s="13" t="s">
        <v>76</v>
      </c>
      <c r="AY429" s="261" t="s">
        <v>135</v>
      </c>
    </row>
    <row r="430" s="14" customFormat="1">
      <c r="A430" s="14"/>
      <c r="B430" s="262"/>
      <c r="C430" s="263"/>
      <c r="D430" s="252" t="s">
        <v>464</v>
      </c>
      <c r="E430" s="264" t="s">
        <v>1</v>
      </c>
      <c r="F430" s="265" t="s">
        <v>466</v>
      </c>
      <c r="G430" s="263"/>
      <c r="H430" s="266">
        <v>95.329999999999998</v>
      </c>
      <c r="I430" s="267"/>
      <c r="J430" s="263"/>
      <c r="K430" s="263"/>
      <c r="L430" s="268"/>
      <c r="M430" s="269"/>
      <c r="N430" s="270"/>
      <c r="O430" s="270"/>
      <c r="P430" s="270"/>
      <c r="Q430" s="270"/>
      <c r="R430" s="270"/>
      <c r="S430" s="270"/>
      <c r="T430" s="271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72" t="s">
        <v>464</v>
      </c>
      <c r="AU430" s="272" t="s">
        <v>86</v>
      </c>
      <c r="AV430" s="14" t="s">
        <v>142</v>
      </c>
      <c r="AW430" s="14" t="s">
        <v>34</v>
      </c>
      <c r="AX430" s="14" t="s">
        <v>84</v>
      </c>
      <c r="AY430" s="272" t="s">
        <v>135</v>
      </c>
    </row>
    <row r="431" s="2" customFormat="1" ht="44.25" customHeight="1">
      <c r="A431" s="39"/>
      <c r="B431" s="40"/>
      <c r="C431" s="220" t="s">
        <v>323</v>
      </c>
      <c r="D431" s="220" t="s">
        <v>138</v>
      </c>
      <c r="E431" s="221" t="s">
        <v>744</v>
      </c>
      <c r="F431" s="222" t="s">
        <v>745</v>
      </c>
      <c r="G431" s="223" t="s">
        <v>339</v>
      </c>
      <c r="H431" s="224">
        <v>41.116999999999997</v>
      </c>
      <c r="I431" s="225"/>
      <c r="J431" s="226">
        <f>ROUND(I431*H431,2)</f>
        <v>0</v>
      </c>
      <c r="K431" s="227"/>
      <c r="L431" s="45"/>
      <c r="M431" s="228" t="s">
        <v>1</v>
      </c>
      <c r="N431" s="229" t="s">
        <v>41</v>
      </c>
      <c r="O431" s="92"/>
      <c r="P431" s="230">
        <f>O431*H431</f>
        <v>0</v>
      </c>
      <c r="Q431" s="230">
        <v>0</v>
      </c>
      <c r="R431" s="230">
        <f>Q431*H431</f>
        <v>0</v>
      </c>
      <c r="S431" s="230">
        <v>0</v>
      </c>
      <c r="T431" s="231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2" t="s">
        <v>142</v>
      </c>
      <c r="AT431" s="232" t="s">
        <v>138</v>
      </c>
      <c r="AU431" s="232" t="s">
        <v>86</v>
      </c>
      <c r="AY431" s="18" t="s">
        <v>135</v>
      </c>
      <c r="BE431" s="233">
        <f>IF(N431="základní",J431,0)</f>
        <v>0</v>
      </c>
      <c r="BF431" s="233">
        <f>IF(N431="snížená",J431,0)</f>
        <v>0</v>
      </c>
      <c r="BG431" s="233">
        <f>IF(N431="zákl. přenesená",J431,0)</f>
        <v>0</v>
      </c>
      <c r="BH431" s="233">
        <f>IF(N431="sníž. přenesená",J431,0)</f>
        <v>0</v>
      </c>
      <c r="BI431" s="233">
        <f>IF(N431="nulová",J431,0)</f>
        <v>0</v>
      </c>
      <c r="BJ431" s="18" t="s">
        <v>84</v>
      </c>
      <c r="BK431" s="233">
        <f>ROUND(I431*H431,2)</f>
        <v>0</v>
      </c>
      <c r="BL431" s="18" t="s">
        <v>142</v>
      </c>
      <c r="BM431" s="232" t="s">
        <v>746</v>
      </c>
    </row>
    <row r="432" s="13" customFormat="1">
      <c r="A432" s="13"/>
      <c r="B432" s="250"/>
      <c r="C432" s="251"/>
      <c r="D432" s="252" t="s">
        <v>464</v>
      </c>
      <c r="E432" s="253" t="s">
        <v>1</v>
      </c>
      <c r="F432" s="254" t="s">
        <v>747</v>
      </c>
      <c r="G432" s="251"/>
      <c r="H432" s="255">
        <v>41.116999999999997</v>
      </c>
      <c r="I432" s="256"/>
      <c r="J432" s="251"/>
      <c r="K432" s="251"/>
      <c r="L432" s="257"/>
      <c r="M432" s="258"/>
      <c r="N432" s="259"/>
      <c r="O432" s="259"/>
      <c r="P432" s="259"/>
      <c r="Q432" s="259"/>
      <c r="R432" s="259"/>
      <c r="S432" s="259"/>
      <c r="T432" s="26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61" t="s">
        <v>464</v>
      </c>
      <c r="AU432" s="261" t="s">
        <v>86</v>
      </c>
      <c r="AV432" s="13" t="s">
        <v>86</v>
      </c>
      <c r="AW432" s="13" t="s">
        <v>34</v>
      </c>
      <c r="AX432" s="13" t="s">
        <v>76</v>
      </c>
      <c r="AY432" s="261" t="s">
        <v>135</v>
      </c>
    </row>
    <row r="433" s="14" customFormat="1">
      <c r="A433" s="14"/>
      <c r="B433" s="262"/>
      <c r="C433" s="263"/>
      <c r="D433" s="252" t="s">
        <v>464</v>
      </c>
      <c r="E433" s="264" t="s">
        <v>1</v>
      </c>
      <c r="F433" s="265" t="s">
        <v>466</v>
      </c>
      <c r="G433" s="263"/>
      <c r="H433" s="266">
        <v>41.116999999999997</v>
      </c>
      <c r="I433" s="267"/>
      <c r="J433" s="263"/>
      <c r="K433" s="263"/>
      <c r="L433" s="268"/>
      <c r="M433" s="269"/>
      <c r="N433" s="270"/>
      <c r="O433" s="270"/>
      <c r="P433" s="270"/>
      <c r="Q433" s="270"/>
      <c r="R433" s="270"/>
      <c r="S433" s="270"/>
      <c r="T433" s="271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72" t="s">
        <v>464</v>
      </c>
      <c r="AU433" s="272" t="s">
        <v>86</v>
      </c>
      <c r="AV433" s="14" t="s">
        <v>142</v>
      </c>
      <c r="AW433" s="14" t="s">
        <v>34</v>
      </c>
      <c r="AX433" s="14" t="s">
        <v>84</v>
      </c>
      <c r="AY433" s="272" t="s">
        <v>135</v>
      </c>
    </row>
    <row r="434" s="12" customFormat="1" ht="22.8" customHeight="1">
      <c r="A434" s="12"/>
      <c r="B434" s="204"/>
      <c r="C434" s="205"/>
      <c r="D434" s="206" t="s">
        <v>75</v>
      </c>
      <c r="E434" s="218" t="s">
        <v>748</v>
      </c>
      <c r="F434" s="218" t="s">
        <v>749</v>
      </c>
      <c r="G434" s="205"/>
      <c r="H434" s="205"/>
      <c r="I434" s="208"/>
      <c r="J434" s="219">
        <f>BK434</f>
        <v>0</v>
      </c>
      <c r="K434" s="205"/>
      <c r="L434" s="210"/>
      <c r="M434" s="211"/>
      <c r="N434" s="212"/>
      <c r="O434" s="212"/>
      <c r="P434" s="213">
        <f>P435</f>
        <v>0</v>
      </c>
      <c r="Q434" s="212"/>
      <c r="R434" s="213">
        <f>R435</f>
        <v>0</v>
      </c>
      <c r="S434" s="212"/>
      <c r="T434" s="214">
        <f>T435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15" t="s">
        <v>84</v>
      </c>
      <c r="AT434" s="216" t="s">
        <v>75</v>
      </c>
      <c r="AU434" s="216" t="s">
        <v>84</v>
      </c>
      <c r="AY434" s="215" t="s">
        <v>135</v>
      </c>
      <c r="BK434" s="217">
        <f>BK435</f>
        <v>0</v>
      </c>
    </row>
    <row r="435" s="2" customFormat="1" ht="24.15" customHeight="1">
      <c r="A435" s="39"/>
      <c r="B435" s="40"/>
      <c r="C435" s="220" t="s">
        <v>750</v>
      </c>
      <c r="D435" s="220" t="s">
        <v>138</v>
      </c>
      <c r="E435" s="221" t="s">
        <v>751</v>
      </c>
      <c r="F435" s="222" t="s">
        <v>752</v>
      </c>
      <c r="G435" s="223" t="s">
        <v>339</v>
      </c>
      <c r="H435" s="224">
        <v>394.84199999999998</v>
      </c>
      <c r="I435" s="225"/>
      <c r="J435" s="226">
        <f>ROUND(I435*H435,2)</f>
        <v>0</v>
      </c>
      <c r="K435" s="227"/>
      <c r="L435" s="45"/>
      <c r="M435" s="228" t="s">
        <v>1</v>
      </c>
      <c r="N435" s="229" t="s">
        <v>41</v>
      </c>
      <c r="O435" s="92"/>
      <c r="P435" s="230">
        <f>O435*H435</f>
        <v>0</v>
      </c>
      <c r="Q435" s="230">
        <v>0</v>
      </c>
      <c r="R435" s="230">
        <f>Q435*H435</f>
        <v>0</v>
      </c>
      <c r="S435" s="230">
        <v>0</v>
      </c>
      <c r="T435" s="231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2" t="s">
        <v>142</v>
      </c>
      <c r="AT435" s="232" t="s">
        <v>138</v>
      </c>
      <c r="AU435" s="232" t="s">
        <v>86</v>
      </c>
      <c r="AY435" s="18" t="s">
        <v>135</v>
      </c>
      <c r="BE435" s="233">
        <f>IF(N435="základní",J435,0)</f>
        <v>0</v>
      </c>
      <c r="BF435" s="233">
        <f>IF(N435="snížená",J435,0)</f>
        <v>0</v>
      </c>
      <c r="BG435" s="233">
        <f>IF(N435="zákl. přenesená",J435,0)</f>
        <v>0</v>
      </c>
      <c r="BH435" s="233">
        <f>IF(N435="sníž. přenesená",J435,0)</f>
        <v>0</v>
      </c>
      <c r="BI435" s="233">
        <f>IF(N435="nulová",J435,0)</f>
        <v>0</v>
      </c>
      <c r="BJ435" s="18" t="s">
        <v>84</v>
      </c>
      <c r="BK435" s="233">
        <f>ROUND(I435*H435,2)</f>
        <v>0</v>
      </c>
      <c r="BL435" s="18" t="s">
        <v>142</v>
      </c>
      <c r="BM435" s="232" t="s">
        <v>753</v>
      </c>
    </row>
    <row r="436" s="12" customFormat="1" ht="25.92" customHeight="1">
      <c r="A436" s="12"/>
      <c r="B436" s="204"/>
      <c r="C436" s="205"/>
      <c r="D436" s="206" t="s">
        <v>75</v>
      </c>
      <c r="E436" s="207" t="s">
        <v>754</v>
      </c>
      <c r="F436" s="207" t="s">
        <v>755</v>
      </c>
      <c r="G436" s="205"/>
      <c r="H436" s="205"/>
      <c r="I436" s="208"/>
      <c r="J436" s="209">
        <f>BK436</f>
        <v>0</v>
      </c>
      <c r="K436" s="205"/>
      <c r="L436" s="210"/>
      <c r="M436" s="211"/>
      <c r="N436" s="212"/>
      <c r="O436" s="212"/>
      <c r="P436" s="213">
        <f>P437+P442+P449</f>
        <v>0</v>
      </c>
      <c r="Q436" s="212"/>
      <c r="R436" s="213">
        <f>R437+R442+R449</f>
        <v>0</v>
      </c>
      <c r="S436" s="212"/>
      <c r="T436" s="214">
        <f>T437+T442+T449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5" t="s">
        <v>86</v>
      </c>
      <c r="AT436" s="216" t="s">
        <v>75</v>
      </c>
      <c r="AU436" s="216" t="s">
        <v>76</v>
      </c>
      <c r="AY436" s="215" t="s">
        <v>135</v>
      </c>
      <c r="BK436" s="217">
        <f>BK437+BK442+BK449</f>
        <v>0</v>
      </c>
    </row>
    <row r="437" s="12" customFormat="1" ht="22.8" customHeight="1">
      <c r="A437" s="12"/>
      <c r="B437" s="204"/>
      <c r="C437" s="205"/>
      <c r="D437" s="206" t="s">
        <v>75</v>
      </c>
      <c r="E437" s="218" t="s">
        <v>756</v>
      </c>
      <c r="F437" s="218" t="s">
        <v>757</v>
      </c>
      <c r="G437" s="205"/>
      <c r="H437" s="205"/>
      <c r="I437" s="208"/>
      <c r="J437" s="219">
        <f>BK437</f>
        <v>0</v>
      </c>
      <c r="K437" s="205"/>
      <c r="L437" s="210"/>
      <c r="M437" s="211"/>
      <c r="N437" s="212"/>
      <c r="O437" s="212"/>
      <c r="P437" s="213">
        <f>SUM(P438:P441)</f>
        <v>0</v>
      </c>
      <c r="Q437" s="212"/>
      <c r="R437" s="213">
        <f>SUM(R438:R441)</f>
        <v>0</v>
      </c>
      <c r="S437" s="212"/>
      <c r="T437" s="214">
        <f>SUM(T438:T441)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5" t="s">
        <v>86</v>
      </c>
      <c r="AT437" s="216" t="s">
        <v>75</v>
      </c>
      <c r="AU437" s="216" t="s">
        <v>84</v>
      </c>
      <c r="AY437" s="215" t="s">
        <v>135</v>
      </c>
      <c r="BK437" s="217">
        <f>SUM(BK438:BK441)</f>
        <v>0</v>
      </c>
    </row>
    <row r="438" s="2" customFormat="1" ht="24.15" customHeight="1">
      <c r="A438" s="39"/>
      <c r="B438" s="40"/>
      <c r="C438" s="220" t="s">
        <v>326</v>
      </c>
      <c r="D438" s="220" t="s">
        <v>138</v>
      </c>
      <c r="E438" s="221" t="s">
        <v>758</v>
      </c>
      <c r="F438" s="222" t="s">
        <v>759</v>
      </c>
      <c r="G438" s="223" t="s">
        <v>485</v>
      </c>
      <c r="H438" s="224">
        <v>20</v>
      </c>
      <c r="I438" s="225"/>
      <c r="J438" s="226">
        <f>ROUND(I438*H438,2)</f>
        <v>0</v>
      </c>
      <c r="K438" s="227"/>
      <c r="L438" s="45"/>
      <c r="M438" s="228" t="s">
        <v>1</v>
      </c>
      <c r="N438" s="229" t="s">
        <v>41</v>
      </c>
      <c r="O438" s="92"/>
      <c r="P438" s="230">
        <f>O438*H438</f>
        <v>0</v>
      </c>
      <c r="Q438" s="230">
        <v>0</v>
      </c>
      <c r="R438" s="230">
        <f>Q438*H438</f>
        <v>0</v>
      </c>
      <c r="S438" s="230">
        <v>0</v>
      </c>
      <c r="T438" s="231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2" t="s">
        <v>171</v>
      </c>
      <c r="AT438" s="232" t="s">
        <v>138</v>
      </c>
      <c r="AU438" s="232" t="s">
        <v>86</v>
      </c>
      <c r="AY438" s="18" t="s">
        <v>135</v>
      </c>
      <c r="BE438" s="233">
        <f>IF(N438="základní",J438,0)</f>
        <v>0</v>
      </c>
      <c r="BF438" s="233">
        <f>IF(N438="snížená",J438,0)</f>
        <v>0</v>
      </c>
      <c r="BG438" s="233">
        <f>IF(N438="zákl. přenesená",J438,0)</f>
        <v>0</v>
      </c>
      <c r="BH438" s="233">
        <f>IF(N438="sníž. přenesená",J438,0)</f>
        <v>0</v>
      </c>
      <c r="BI438" s="233">
        <f>IF(N438="nulová",J438,0)</f>
        <v>0</v>
      </c>
      <c r="BJ438" s="18" t="s">
        <v>84</v>
      </c>
      <c r="BK438" s="233">
        <f>ROUND(I438*H438,2)</f>
        <v>0</v>
      </c>
      <c r="BL438" s="18" t="s">
        <v>171</v>
      </c>
      <c r="BM438" s="232" t="s">
        <v>760</v>
      </c>
    </row>
    <row r="439" s="13" customFormat="1">
      <c r="A439" s="13"/>
      <c r="B439" s="250"/>
      <c r="C439" s="251"/>
      <c r="D439" s="252" t="s">
        <v>464</v>
      </c>
      <c r="E439" s="253" t="s">
        <v>1</v>
      </c>
      <c r="F439" s="254" t="s">
        <v>761</v>
      </c>
      <c r="G439" s="251"/>
      <c r="H439" s="255">
        <v>20</v>
      </c>
      <c r="I439" s="256"/>
      <c r="J439" s="251"/>
      <c r="K439" s="251"/>
      <c r="L439" s="257"/>
      <c r="M439" s="258"/>
      <c r="N439" s="259"/>
      <c r="O439" s="259"/>
      <c r="P439" s="259"/>
      <c r="Q439" s="259"/>
      <c r="R439" s="259"/>
      <c r="S439" s="259"/>
      <c r="T439" s="26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1" t="s">
        <v>464</v>
      </c>
      <c r="AU439" s="261" t="s">
        <v>86</v>
      </c>
      <c r="AV439" s="13" t="s">
        <v>86</v>
      </c>
      <c r="AW439" s="13" t="s">
        <v>34</v>
      </c>
      <c r="AX439" s="13" t="s">
        <v>76</v>
      </c>
      <c r="AY439" s="261" t="s">
        <v>135</v>
      </c>
    </row>
    <row r="440" s="14" customFormat="1">
      <c r="A440" s="14"/>
      <c r="B440" s="262"/>
      <c r="C440" s="263"/>
      <c r="D440" s="252" t="s">
        <v>464</v>
      </c>
      <c r="E440" s="264" t="s">
        <v>1</v>
      </c>
      <c r="F440" s="265" t="s">
        <v>466</v>
      </c>
      <c r="G440" s="263"/>
      <c r="H440" s="266">
        <v>20</v>
      </c>
      <c r="I440" s="267"/>
      <c r="J440" s="263"/>
      <c r="K440" s="263"/>
      <c r="L440" s="268"/>
      <c r="M440" s="269"/>
      <c r="N440" s="270"/>
      <c r="O440" s="270"/>
      <c r="P440" s="270"/>
      <c r="Q440" s="270"/>
      <c r="R440" s="270"/>
      <c r="S440" s="270"/>
      <c r="T440" s="271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72" t="s">
        <v>464</v>
      </c>
      <c r="AU440" s="272" t="s">
        <v>86</v>
      </c>
      <c r="AV440" s="14" t="s">
        <v>142</v>
      </c>
      <c r="AW440" s="14" t="s">
        <v>34</v>
      </c>
      <c r="AX440" s="14" t="s">
        <v>84</v>
      </c>
      <c r="AY440" s="272" t="s">
        <v>135</v>
      </c>
    </row>
    <row r="441" s="2" customFormat="1" ht="24.15" customHeight="1">
      <c r="A441" s="39"/>
      <c r="B441" s="40"/>
      <c r="C441" s="220" t="s">
        <v>762</v>
      </c>
      <c r="D441" s="220" t="s">
        <v>138</v>
      </c>
      <c r="E441" s="221" t="s">
        <v>763</v>
      </c>
      <c r="F441" s="222" t="s">
        <v>764</v>
      </c>
      <c r="G441" s="223" t="s">
        <v>339</v>
      </c>
      <c r="H441" s="224">
        <v>0.0080000000000000002</v>
      </c>
      <c r="I441" s="225"/>
      <c r="J441" s="226">
        <f>ROUND(I441*H441,2)</f>
        <v>0</v>
      </c>
      <c r="K441" s="227"/>
      <c r="L441" s="45"/>
      <c r="M441" s="228" t="s">
        <v>1</v>
      </c>
      <c r="N441" s="229" t="s">
        <v>41</v>
      </c>
      <c r="O441" s="92"/>
      <c r="P441" s="230">
        <f>O441*H441</f>
        <v>0</v>
      </c>
      <c r="Q441" s="230">
        <v>0</v>
      </c>
      <c r="R441" s="230">
        <f>Q441*H441</f>
        <v>0</v>
      </c>
      <c r="S441" s="230">
        <v>0</v>
      </c>
      <c r="T441" s="231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2" t="s">
        <v>171</v>
      </c>
      <c r="AT441" s="232" t="s">
        <v>138</v>
      </c>
      <c r="AU441" s="232" t="s">
        <v>86</v>
      </c>
      <c r="AY441" s="18" t="s">
        <v>135</v>
      </c>
      <c r="BE441" s="233">
        <f>IF(N441="základní",J441,0)</f>
        <v>0</v>
      </c>
      <c r="BF441" s="233">
        <f>IF(N441="snížená",J441,0)</f>
        <v>0</v>
      </c>
      <c r="BG441" s="233">
        <f>IF(N441="zákl. přenesená",J441,0)</f>
        <v>0</v>
      </c>
      <c r="BH441" s="233">
        <f>IF(N441="sníž. přenesená",J441,0)</f>
        <v>0</v>
      </c>
      <c r="BI441" s="233">
        <f>IF(N441="nulová",J441,0)</f>
        <v>0</v>
      </c>
      <c r="BJ441" s="18" t="s">
        <v>84</v>
      </c>
      <c r="BK441" s="233">
        <f>ROUND(I441*H441,2)</f>
        <v>0</v>
      </c>
      <c r="BL441" s="18" t="s">
        <v>171</v>
      </c>
      <c r="BM441" s="232" t="s">
        <v>765</v>
      </c>
    </row>
    <row r="442" s="12" customFormat="1" ht="22.8" customHeight="1">
      <c r="A442" s="12"/>
      <c r="B442" s="204"/>
      <c r="C442" s="205"/>
      <c r="D442" s="206" t="s">
        <v>75</v>
      </c>
      <c r="E442" s="218" t="s">
        <v>766</v>
      </c>
      <c r="F442" s="218" t="s">
        <v>767</v>
      </c>
      <c r="G442" s="205"/>
      <c r="H442" s="205"/>
      <c r="I442" s="208"/>
      <c r="J442" s="219">
        <f>BK442</f>
        <v>0</v>
      </c>
      <c r="K442" s="205"/>
      <c r="L442" s="210"/>
      <c r="M442" s="211"/>
      <c r="N442" s="212"/>
      <c r="O442" s="212"/>
      <c r="P442" s="213">
        <f>SUM(P443:P448)</f>
        <v>0</v>
      </c>
      <c r="Q442" s="212"/>
      <c r="R442" s="213">
        <f>SUM(R443:R448)</f>
        <v>0</v>
      </c>
      <c r="S442" s="212"/>
      <c r="T442" s="214">
        <f>SUM(T443:T448)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5" t="s">
        <v>86</v>
      </c>
      <c r="AT442" s="216" t="s">
        <v>75</v>
      </c>
      <c r="AU442" s="216" t="s">
        <v>84</v>
      </c>
      <c r="AY442" s="215" t="s">
        <v>135</v>
      </c>
      <c r="BK442" s="217">
        <f>SUM(BK443:BK448)</f>
        <v>0</v>
      </c>
    </row>
    <row r="443" s="2" customFormat="1" ht="24.15" customHeight="1">
      <c r="A443" s="39"/>
      <c r="B443" s="40"/>
      <c r="C443" s="220" t="s">
        <v>330</v>
      </c>
      <c r="D443" s="220" t="s">
        <v>138</v>
      </c>
      <c r="E443" s="221" t="s">
        <v>768</v>
      </c>
      <c r="F443" s="222" t="s">
        <v>769</v>
      </c>
      <c r="G443" s="223" t="s">
        <v>141</v>
      </c>
      <c r="H443" s="224">
        <v>3</v>
      </c>
      <c r="I443" s="225"/>
      <c r="J443" s="226">
        <f>ROUND(I443*H443,2)</f>
        <v>0</v>
      </c>
      <c r="K443" s="227"/>
      <c r="L443" s="45"/>
      <c r="M443" s="228" t="s">
        <v>1</v>
      </c>
      <c r="N443" s="229" t="s">
        <v>41</v>
      </c>
      <c r="O443" s="92"/>
      <c r="P443" s="230">
        <f>O443*H443</f>
        <v>0</v>
      </c>
      <c r="Q443" s="230">
        <v>0</v>
      </c>
      <c r="R443" s="230">
        <f>Q443*H443</f>
        <v>0</v>
      </c>
      <c r="S443" s="230">
        <v>0</v>
      </c>
      <c r="T443" s="231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2" t="s">
        <v>171</v>
      </c>
      <c r="AT443" s="232" t="s">
        <v>138</v>
      </c>
      <c r="AU443" s="232" t="s">
        <v>86</v>
      </c>
      <c r="AY443" s="18" t="s">
        <v>135</v>
      </c>
      <c r="BE443" s="233">
        <f>IF(N443="základní",J443,0)</f>
        <v>0</v>
      </c>
      <c r="BF443" s="233">
        <f>IF(N443="snížená",J443,0)</f>
        <v>0</v>
      </c>
      <c r="BG443" s="233">
        <f>IF(N443="zákl. přenesená",J443,0)</f>
        <v>0</v>
      </c>
      <c r="BH443" s="233">
        <f>IF(N443="sníž. přenesená",J443,0)</f>
        <v>0</v>
      </c>
      <c r="BI443" s="233">
        <f>IF(N443="nulová",J443,0)</f>
        <v>0</v>
      </c>
      <c r="BJ443" s="18" t="s">
        <v>84</v>
      </c>
      <c r="BK443" s="233">
        <f>ROUND(I443*H443,2)</f>
        <v>0</v>
      </c>
      <c r="BL443" s="18" t="s">
        <v>171</v>
      </c>
      <c r="BM443" s="232" t="s">
        <v>770</v>
      </c>
    </row>
    <row r="444" s="13" customFormat="1">
      <c r="A444" s="13"/>
      <c r="B444" s="250"/>
      <c r="C444" s="251"/>
      <c r="D444" s="252" t="s">
        <v>464</v>
      </c>
      <c r="E444" s="253" t="s">
        <v>1</v>
      </c>
      <c r="F444" s="254" t="s">
        <v>145</v>
      </c>
      <c r="G444" s="251"/>
      <c r="H444" s="255">
        <v>3</v>
      </c>
      <c r="I444" s="256"/>
      <c r="J444" s="251"/>
      <c r="K444" s="251"/>
      <c r="L444" s="257"/>
      <c r="M444" s="258"/>
      <c r="N444" s="259"/>
      <c r="O444" s="259"/>
      <c r="P444" s="259"/>
      <c r="Q444" s="259"/>
      <c r="R444" s="259"/>
      <c r="S444" s="259"/>
      <c r="T444" s="26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61" t="s">
        <v>464</v>
      </c>
      <c r="AU444" s="261" t="s">
        <v>86</v>
      </c>
      <c r="AV444" s="13" t="s">
        <v>86</v>
      </c>
      <c r="AW444" s="13" t="s">
        <v>34</v>
      </c>
      <c r="AX444" s="13" t="s">
        <v>76</v>
      </c>
      <c r="AY444" s="261" t="s">
        <v>135</v>
      </c>
    </row>
    <row r="445" s="14" customFormat="1">
      <c r="A445" s="14"/>
      <c r="B445" s="262"/>
      <c r="C445" s="263"/>
      <c r="D445" s="252" t="s">
        <v>464</v>
      </c>
      <c r="E445" s="264" t="s">
        <v>1</v>
      </c>
      <c r="F445" s="265" t="s">
        <v>466</v>
      </c>
      <c r="G445" s="263"/>
      <c r="H445" s="266">
        <v>3</v>
      </c>
      <c r="I445" s="267"/>
      <c r="J445" s="263"/>
      <c r="K445" s="263"/>
      <c r="L445" s="268"/>
      <c r="M445" s="269"/>
      <c r="N445" s="270"/>
      <c r="O445" s="270"/>
      <c r="P445" s="270"/>
      <c r="Q445" s="270"/>
      <c r="R445" s="270"/>
      <c r="S445" s="270"/>
      <c r="T445" s="271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72" t="s">
        <v>464</v>
      </c>
      <c r="AU445" s="272" t="s">
        <v>86</v>
      </c>
      <c r="AV445" s="14" t="s">
        <v>142</v>
      </c>
      <c r="AW445" s="14" t="s">
        <v>34</v>
      </c>
      <c r="AX445" s="14" t="s">
        <v>84</v>
      </c>
      <c r="AY445" s="272" t="s">
        <v>135</v>
      </c>
    </row>
    <row r="446" s="2" customFormat="1" ht="16.5" customHeight="1">
      <c r="A446" s="39"/>
      <c r="B446" s="40"/>
      <c r="C446" s="220" t="s">
        <v>771</v>
      </c>
      <c r="D446" s="220" t="s">
        <v>138</v>
      </c>
      <c r="E446" s="221" t="s">
        <v>772</v>
      </c>
      <c r="F446" s="222" t="s">
        <v>773</v>
      </c>
      <c r="G446" s="223" t="s">
        <v>141</v>
      </c>
      <c r="H446" s="224">
        <v>3</v>
      </c>
      <c r="I446" s="225"/>
      <c r="J446" s="226">
        <f>ROUND(I446*H446,2)</f>
        <v>0</v>
      </c>
      <c r="K446" s="227"/>
      <c r="L446" s="45"/>
      <c r="M446" s="228" t="s">
        <v>1</v>
      </c>
      <c r="N446" s="229" t="s">
        <v>41</v>
      </c>
      <c r="O446" s="92"/>
      <c r="P446" s="230">
        <f>O446*H446</f>
        <v>0</v>
      </c>
      <c r="Q446" s="230">
        <v>0</v>
      </c>
      <c r="R446" s="230">
        <f>Q446*H446</f>
        <v>0</v>
      </c>
      <c r="S446" s="230">
        <v>0</v>
      </c>
      <c r="T446" s="231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2" t="s">
        <v>171</v>
      </c>
      <c r="AT446" s="232" t="s">
        <v>138</v>
      </c>
      <c r="AU446" s="232" t="s">
        <v>86</v>
      </c>
      <c r="AY446" s="18" t="s">
        <v>135</v>
      </c>
      <c r="BE446" s="233">
        <f>IF(N446="základní",J446,0)</f>
        <v>0</v>
      </c>
      <c r="BF446" s="233">
        <f>IF(N446="snížená",J446,0)</f>
        <v>0</v>
      </c>
      <c r="BG446" s="233">
        <f>IF(N446="zákl. přenesená",J446,0)</f>
        <v>0</v>
      </c>
      <c r="BH446" s="233">
        <f>IF(N446="sníž. přenesená",J446,0)</f>
        <v>0</v>
      </c>
      <c r="BI446" s="233">
        <f>IF(N446="nulová",J446,0)</f>
        <v>0</v>
      </c>
      <c r="BJ446" s="18" t="s">
        <v>84</v>
      </c>
      <c r="BK446" s="233">
        <f>ROUND(I446*H446,2)</f>
        <v>0</v>
      </c>
      <c r="BL446" s="18" t="s">
        <v>171</v>
      </c>
      <c r="BM446" s="232" t="s">
        <v>774</v>
      </c>
    </row>
    <row r="447" s="13" customFormat="1">
      <c r="A447" s="13"/>
      <c r="B447" s="250"/>
      <c r="C447" s="251"/>
      <c r="D447" s="252" t="s">
        <v>464</v>
      </c>
      <c r="E447" s="253" t="s">
        <v>1</v>
      </c>
      <c r="F447" s="254" t="s">
        <v>145</v>
      </c>
      <c r="G447" s="251"/>
      <c r="H447" s="255">
        <v>3</v>
      </c>
      <c r="I447" s="256"/>
      <c r="J447" s="251"/>
      <c r="K447" s="251"/>
      <c r="L447" s="257"/>
      <c r="M447" s="258"/>
      <c r="N447" s="259"/>
      <c r="O447" s="259"/>
      <c r="P447" s="259"/>
      <c r="Q447" s="259"/>
      <c r="R447" s="259"/>
      <c r="S447" s="259"/>
      <c r="T447" s="26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1" t="s">
        <v>464</v>
      </c>
      <c r="AU447" s="261" t="s">
        <v>86</v>
      </c>
      <c r="AV447" s="13" t="s">
        <v>86</v>
      </c>
      <c r="AW447" s="13" t="s">
        <v>34</v>
      </c>
      <c r="AX447" s="13" t="s">
        <v>76</v>
      </c>
      <c r="AY447" s="261" t="s">
        <v>135</v>
      </c>
    </row>
    <row r="448" s="14" customFormat="1">
      <c r="A448" s="14"/>
      <c r="B448" s="262"/>
      <c r="C448" s="263"/>
      <c r="D448" s="252" t="s">
        <v>464</v>
      </c>
      <c r="E448" s="264" t="s">
        <v>1</v>
      </c>
      <c r="F448" s="265" t="s">
        <v>466</v>
      </c>
      <c r="G448" s="263"/>
      <c r="H448" s="266">
        <v>3</v>
      </c>
      <c r="I448" s="267"/>
      <c r="J448" s="263"/>
      <c r="K448" s="263"/>
      <c r="L448" s="268"/>
      <c r="M448" s="269"/>
      <c r="N448" s="270"/>
      <c r="O448" s="270"/>
      <c r="P448" s="270"/>
      <c r="Q448" s="270"/>
      <c r="R448" s="270"/>
      <c r="S448" s="270"/>
      <c r="T448" s="271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72" t="s">
        <v>464</v>
      </c>
      <c r="AU448" s="272" t="s">
        <v>86</v>
      </c>
      <c r="AV448" s="14" t="s">
        <v>142</v>
      </c>
      <c r="AW448" s="14" t="s">
        <v>34</v>
      </c>
      <c r="AX448" s="14" t="s">
        <v>84</v>
      </c>
      <c r="AY448" s="272" t="s">
        <v>135</v>
      </c>
    </row>
    <row r="449" s="12" customFormat="1" ht="22.8" customHeight="1">
      <c r="A449" s="12"/>
      <c r="B449" s="204"/>
      <c r="C449" s="205"/>
      <c r="D449" s="206" t="s">
        <v>75</v>
      </c>
      <c r="E449" s="218" t="s">
        <v>775</v>
      </c>
      <c r="F449" s="218" t="s">
        <v>776</v>
      </c>
      <c r="G449" s="205"/>
      <c r="H449" s="205"/>
      <c r="I449" s="208"/>
      <c r="J449" s="219">
        <f>BK449</f>
        <v>0</v>
      </c>
      <c r="K449" s="205"/>
      <c r="L449" s="210"/>
      <c r="M449" s="211"/>
      <c r="N449" s="212"/>
      <c r="O449" s="212"/>
      <c r="P449" s="213">
        <f>SUM(P450:P467)</f>
        <v>0</v>
      </c>
      <c r="Q449" s="212"/>
      <c r="R449" s="213">
        <f>SUM(R450:R467)</f>
        <v>0</v>
      </c>
      <c r="S449" s="212"/>
      <c r="T449" s="214">
        <f>SUM(T450:T467)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15" t="s">
        <v>86</v>
      </c>
      <c r="AT449" s="216" t="s">
        <v>75</v>
      </c>
      <c r="AU449" s="216" t="s">
        <v>84</v>
      </c>
      <c r="AY449" s="215" t="s">
        <v>135</v>
      </c>
      <c r="BK449" s="217">
        <f>SUM(BK450:BK467)</f>
        <v>0</v>
      </c>
    </row>
    <row r="450" s="2" customFormat="1" ht="16.5" customHeight="1">
      <c r="A450" s="39"/>
      <c r="B450" s="40"/>
      <c r="C450" s="220" t="s">
        <v>333</v>
      </c>
      <c r="D450" s="220" t="s">
        <v>138</v>
      </c>
      <c r="E450" s="221" t="s">
        <v>777</v>
      </c>
      <c r="F450" s="222" t="s">
        <v>778</v>
      </c>
      <c r="G450" s="223" t="s">
        <v>485</v>
      </c>
      <c r="H450" s="224">
        <v>20.5</v>
      </c>
      <c r="I450" s="225"/>
      <c r="J450" s="226">
        <f>ROUND(I450*H450,2)</f>
        <v>0</v>
      </c>
      <c r="K450" s="227"/>
      <c r="L450" s="45"/>
      <c r="M450" s="228" t="s">
        <v>1</v>
      </c>
      <c r="N450" s="229" t="s">
        <v>41</v>
      </c>
      <c r="O450" s="92"/>
      <c r="P450" s="230">
        <f>O450*H450</f>
        <v>0</v>
      </c>
      <c r="Q450" s="230">
        <v>0</v>
      </c>
      <c r="R450" s="230">
        <f>Q450*H450</f>
        <v>0</v>
      </c>
      <c r="S450" s="230">
        <v>0</v>
      </c>
      <c r="T450" s="231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2" t="s">
        <v>171</v>
      </c>
      <c r="AT450" s="232" t="s">
        <v>138</v>
      </c>
      <c r="AU450" s="232" t="s">
        <v>86</v>
      </c>
      <c r="AY450" s="18" t="s">
        <v>135</v>
      </c>
      <c r="BE450" s="233">
        <f>IF(N450="základní",J450,0)</f>
        <v>0</v>
      </c>
      <c r="BF450" s="233">
        <f>IF(N450="snížená",J450,0)</f>
        <v>0</v>
      </c>
      <c r="BG450" s="233">
        <f>IF(N450="zákl. přenesená",J450,0)</f>
        <v>0</v>
      </c>
      <c r="BH450" s="233">
        <f>IF(N450="sníž. přenesená",J450,0)</f>
        <v>0</v>
      </c>
      <c r="BI450" s="233">
        <f>IF(N450="nulová",J450,0)</f>
        <v>0</v>
      </c>
      <c r="BJ450" s="18" t="s">
        <v>84</v>
      </c>
      <c r="BK450" s="233">
        <f>ROUND(I450*H450,2)</f>
        <v>0</v>
      </c>
      <c r="BL450" s="18" t="s">
        <v>171</v>
      </c>
      <c r="BM450" s="232" t="s">
        <v>779</v>
      </c>
    </row>
    <row r="451" s="13" customFormat="1">
      <c r="A451" s="13"/>
      <c r="B451" s="250"/>
      <c r="C451" s="251"/>
      <c r="D451" s="252" t="s">
        <v>464</v>
      </c>
      <c r="E451" s="253" t="s">
        <v>1</v>
      </c>
      <c r="F451" s="254" t="s">
        <v>780</v>
      </c>
      <c r="G451" s="251"/>
      <c r="H451" s="255">
        <v>20.5</v>
      </c>
      <c r="I451" s="256"/>
      <c r="J451" s="251"/>
      <c r="K451" s="251"/>
      <c r="L451" s="257"/>
      <c r="M451" s="258"/>
      <c r="N451" s="259"/>
      <c r="O451" s="259"/>
      <c r="P451" s="259"/>
      <c r="Q451" s="259"/>
      <c r="R451" s="259"/>
      <c r="S451" s="259"/>
      <c r="T451" s="260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61" t="s">
        <v>464</v>
      </c>
      <c r="AU451" s="261" t="s">
        <v>86</v>
      </c>
      <c r="AV451" s="13" t="s">
        <v>86</v>
      </c>
      <c r="AW451" s="13" t="s">
        <v>34</v>
      </c>
      <c r="AX451" s="13" t="s">
        <v>76</v>
      </c>
      <c r="AY451" s="261" t="s">
        <v>135</v>
      </c>
    </row>
    <row r="452" s="14" customFormat="1">
      <c r="A452" s="14"/>
      <c r="B452" s="262"/>
      <c r="C452" s="263"/>
      <c r="D452" s="252" t="s">
        <v>464</v>
      </c>
      <c r="E452" s="264" t="s">
        <v>1</v>
      </c>
      <c r="F452" s="265" t="s">
        <v>466</v>
      </c>
      <c r="G452" s="263"/>
      <c r="H452" s="266">
        <v>20.5</v>
      </c>
      <c r="I452" s="267"/>
      <c r="J452" s="263"/>
      <c r="K452" s="263"/>
      <c r="L452" s="268"/>
      <c r="M452" s="269"/>
      <c r="N452" s="270"/>
      <c r="O452" s="270"/>
      <c r="P452" s="270"/>
      <c r="Q452" s="270"/>
      <c r="R452" s="270"/>
      <c r="S452" s="270"/>
      <c r="T452" s="271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72" t="s">
        <v>464</v>
      </c>
      <c r="AU452" s="272" t="s">
        <v>86</v>
      </c>
      <c r="AV452" s="14" t="s">
        <v>142</v>
      </c>
      <c r="AW452" s="14" t="s">
        <v>34</v>
      </c>
      <c r="AX452" s="14" t="s">
        <v>84</v>
      </c>
      <c r="AY452" s="272" t="s">
        <v>135</v>
      </c>
    </row>
    <row r="453" s="2" customFormat="1" ht="24.15" customHeight="1">
      <c r="A453" s="39"/>
      <c r="B453" s="40"/>
      <c r="C453" s="220" t="s">
        <v>781</v>
      </c>
      <c r="D453" s="220" t="s">
        <v>138</v>
      </c>
      <c r="E453" s="221" t="s">
        <v>782</v>
      </c>
      <c r="F453" s="222" t="s">
        <v>783</v>
      </c>
      <c r="G453" s="223" t="s">
        <v>485</v>
      </c>
      <c r="H453" s="224">
        <v>20.5</v>
      </c>
      <c r="I453" s="225"/>
      <c r="J453" s="226">
        <f>ROUND(I453*H453,2)</f>
        <v>0</v>
      </c>
      <c r="K453" s="227"/>
      <c r="L453" s="45"/>
      <c r="M453" s="228" t="s">
        <v>1</v>
      </c>
      <c r="N453" s="229" t="s">
        <v>41</v>
      </c>
      <c r="O453" s="92"/>
      <c r="P453" s="230">
        <f>O453*H453</f>
        <v>0</v>
      </c>
      <c r="Q453" s="230">
        <v>0</v>
      </c>
      <c r="R453" s="230">
        <f>Q453*H453</f>
        <v>0</v>
      </c>
      <c r="S453" s="230">
        <v>0</v>
      </c>
      <c r="T453" s="231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2" t="s">
        <v>171</v>
      </c>
      <c r="AT453" s="232" t="s">
        <v>138</v>
      </c>
      <c r="AU453" s="232" t="s">
        <v>86</v>
      </c>
      <c r="AY453" s="18" t="s">
        <v>135</v>
      </c>
      <c r="BE453" s="233">
        <f>IF(N453="základní",J453,0)</f>
        <v>0</v>
      </c>
      <c r="BF453" s="233">
        <f>IF(N453="snížená",J453,0)</f>
        <v>0</v>
      </c>
      <c r="BG453" s="233">
        <f>IF(N453="zákl. přenesená",J453,0)</f>
        <v>0</v>
      </c>
      <c r="BH453" s="233">
        <f>IF(N453="sníž. přenesená",J453,0)</f>
        <v>0</v>
      </c>
      <c r="BI453" s="233">
        <f>IF(N453="nulová",J453,0)</f>
        <v>0</v>
      </c>
      <c r="BJ453" s="18" t="s">
        <v>84</v>
      </c>
      <c r="BK453" s="233">
        <f>ROUND(I453*H453,2)</f>
        <v>0</v>
      </c>
      <c r="BL453" s="18" t="s">
        <v>171</v>
      </c>
      <c r="BM453" s="232" t="s">
        <v>784</v>
      </c>
    </row>
    <row r="454" s="13" customFormat="1">
      <c r="A454" s="13"/>
      <c r="B454" s="250"/>
      <c r="C454" s="251"/>
      <c r="D454" s="252" t="s">
        <v>464</v>
      </c>
      <c r="E454" s="253" t="s">
        <v>1</v>
      </c>
      <c r="F454" s="254" t="s">
        <v>785</v>
      </c>
      <c r="G454" s="251"/>
      <c r="H454" s="255">
        <v>20.5</v>
      </c>
      <c r="I454" s="256"/>
      <c r="J454" s="251"/>
      <c r="K454" s="251"/>
      <c r="L454" s="257"/>
      <c r="M454" s="258"/>
      <c r="N454" s="259"/>
      <c r="O454" s="259"/>
      <c r="P454" s="259"/>
      <c r="Q454" s="259"/>
      <c r="R454" s="259"/>
      <c r="S454" s="259"/>
      <c r="T454" s="260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1" t="s">
        <v>464</v>
      </c>
      <c r="AU454" s="261" t="s">
        <v>86</v>
      </c>
      <c r="AV454" s="13" t="s">
        <v>86</v>
      </c>
      <c r="AW454" s="13" t="s">
        <v>34</v>
      </c>
      <c r="AX454" s="13" t="s">
        <v>76</v>
      </c>
      <c r="AY454" s="261" t="s">
        <v>135</v>
      </c>
    </row>
    <row r="455" s="14" customFormat="1">
      <c r="A455" s="14"/>
      <c r="B455" s="262"/>
      <c r="C455" s="263"/>
      <c r="D455" s="252" t="s">
        <v>464</v>
      </c>
      <c r="E455" s="264" t="s">
        <v>1</v>
      </c>
      <c r="F455" s="265" t="s">
        <v>466</v>
      </c>
      <c r="G455" s="263"/>
      <c r="H455" s="266">
        <v>20.5</v>
      </c>
      <c r="I455" s="267"/>
      <c r="J455" s="263"/>
      <c r="K455" s="263"/>
      <c r="L455" s="268"/>
      <c r="M455" s="269"/>
      <c r="N455" s="270"/>
      <c r="O455" s="270"/>
      <c r="P455" s="270"/>
      <c r="Q455" s="270"/>
      <c r="R455" s="270"/>
      <c r="S455" s="270"/>
      <c r="T455" s="271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72" t="s">
        <v>464</v>
      </c>
      <c r="AU455" s="272" t="s">
        <v>86</v>
      </c>
      <c r="AV455" s="14" t="s">
        <v>142</v>
      </c>
      <c r="AW455" s="14" t="s">
        <v>34</v>
      </c>
      <c r="AX455" s="14" t="s">
        <v>84</v>
      </c>
      <c r="AY455" s="272" t="s">
        <v>135</v>
      </c>
    </row>
    <row r="456" s="2" customFormat="1" ht="24.15" customHeight="1">
      <c r="A456" s="39"/>
      <c r="B456" s="40"/>
      <c r="C456" s="220" t="s">
        <v>340</v>
      </c>
      <c r="D456" s="220" t="s">
        <v>138</v>
      </c>
      <c r="E456" s="221" t="s">
        <v>786</v>
      </c>
      <c r="F456" s="222" t="s">
        <v>787</v>
      </c>
      <c r="G456" s="223" t="s">
        <v>485</v>
      </c>
      <c r="H456" s="224">
        <v>20.5</v>
      </c>
      <c r="I456" s="225"/>
      <c r="J456" s="226">
        <f>ROUND(I456*H456,2)</f>
        <v>0</v>
      </c>
      <c r="K456" s="227"/>
      <c r="L456" s="45"/>
      <c r="M456" s="228" t="s">
        <v>1</v>
      </c>
      <c r="N456" s="229" t="s">
        <v>41</v>
      </c>
      <c r="O456" s="92"/>
      <c r="P456" s="230">
        <f>O456*H456</f>
        <v>0</v>
      </c>
      <c r="Q456" s="230">
        <v>0</v>
      </c>
      <c r="R456" s="230">
        <f>Q456*H456</f>
        <v>0</v>
      </c>
      <c r="S456" s="230">
        <v>0</v>
      </c>
      <c r="T456" s="23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2" t="s">
        <v>171</v>
      </c>
      <c r="AT456" s="232" t="s">
        <v>138</v>
      </c>
      <c r="AU456" s="232" t="s">
        <v>86</v>
      </c>
      <c r="AY456" s="18" t="s">
        <v>135</v>
      </c>
      <c r="BE456" s="233">
        <f>IF(N456="základní",J456,0)</f>
        <v>0</v>
      </c>
      <c r="BF456" s="233">
        <f>IF(N456="snížená",J456,0)</f>
        <v>0</v>
      </c>
      <c r="BG456" s="233">
        <f>IF(N456="zákl. přenesená",J456,0)</f>
        <v>0</v>
      </c>
      <c r="BH456" s="233">
        <f>IF(N456="sníž. přenesená",J456,0)</f>
        <v>0</v>
      </c>
      <c r="BI456" s="233">
        <f>IF(N456="nulová",J456,0)</f>
        <v>0</v>
      </c>
      <c r="BJ456" s="18" t="s">
        <v>84</v>
      </c>
      <c r="BK456" s="233">
        <f>ROUND(I456*H456,2)</f>
        <v>0</v>
      </c>
      <c r="BL456" s="18" t="s">
        <v>171</v>
      </c>
      <c r="BM456" s="232" t="s">
        <v>788</v>
      </c>
    </row>
    <row r="457" s="13" customFormat="1">
      <c r="A457" s="13"/>
      <c r="B457" s="250"/>
      <c r="C457" s="251"/>
      <c r="D457" s="252" t="s">
        <v>464</v>
      </c>
      <c r="E457" s="253" t="s">
        <v>1</v>
      </c>
      <c r="F457" s="254" t="s">
        <v>780</v>
      </c>
      <c r="G457" s="251"/>
      <c r="H457" s="255">
        <v>20.5</v>
      </c>
      <c r="I457" s="256"/>
      <c r="J457" s="251"/>
      <c r="K457" s="251"/>
      <c r="L457" s="257"/>
      <c r="M457" s="258"/>
      <c r="N457" s="259"/>
      <c r="O457" s="259"/>
      <c r="P457" s="259"/>
      <c r="Q457" s="259"/>
      <c r="R457" s="259"/>
      <c r="S457" s="259"/>
      <c r="T457" s="260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61" t="s">
        <v>464</v>
      </c>
      <c r="AU457" s="261" t="s">
        <v>86</v>
      </c>
      <c r="AV457" s="13" t="s">
        <v>86</v>
      </c>
      <c r="AW457" s="13" t="s">
        <v>34</v>
      </c>
      <c r="AX457" s="13" t="s">
        <v>76</v>
      </c>
      <c r="AY457" s="261" t="s">
        <v>135</v>
      </c>
    </row>
    <row r="458" s="14" customFormat="1">
      <c r="A458" s="14"/>
      <c r="B458" s="262"/>
      <c r="C458" s="263"/>
      <c r="D458" s="252" t="s">
        <v>464</v>
      </c>
      <c r="E458" s="264" t="s">
        <v>1</v>
      </c>
      <c r="F458" s="265" t="s">
        <v>466</v>
      </c>
      <c r="G458" s="263"/>
      <c r="H458" s="266">
        <v>20.5</v>
      </c>
      <c r="I458" s="267"/>
      <c r="J458" s="263"/>
      <c r="K458" s="263"/>
      <c r="L458" s="268"/>
      <c r="M458" s="269"/>
      <c r="N458" s="270"/>
      <c r="O458" s="270"/>
      <c r="P458" s="270"/>
      <c r="Q458" s="270"/>
      <c r="R458" s="270"/>
      <c r="S458" s="270"/>
      <c r="T458" s="271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72" t="s">
        <v>464</v>
      </c>
      <c r="AU458" s="272" t="s">
        <v>86</v>
      </c>
      <c r="AV458" s="14" t="s">
        <v>142</v>
      </c>
      <c r="AW458" s="14" t="s">
        <v>34</v>
      </c>
      <c r="AX458" s="14" t="s">
        <v>84</v>
      </c>
      <c r="AY458" s="272" t="s">
        <v>135</v>
      </c>
    </row>
    <row r="459" s="2" customFormat="1" ht="24.15" customHeight="1">
      <c r="A459" s="39"/>
      <c r="B459" s="40"/>
      <c r="C459" s="220" t="s">
        <v>789</v>
      </c>
      <c r="D459" s="220" t="s">
        <v>138</v>
      </c>
      <c r="E459" s="221" t="s">
        <v>790</v>
      </c>
      <c r="F459" s="222" t="s">
        <v>791</v>
      </c>
      <c r="G459" s="223" t="s">
        <v>485</v>
      </c>
      <c r="H459" s="224">
        <v>20.5</v>
      </c>
      <c r="I459" s="225"/>
      <c r="J459" s="226">
        <f>ROUND(I459*H459,2)</f>
        <v>0</v>
      </c>
      <c r="K459" s="227"/>
      <c r="L459" s="45"/>
      <c r="M459" s="228" t="s">
        <v>1</v>
      </c>
      <c r="N459" s="229" t="s">
        <v>41</v>
      </c>
      <c r="O459" s="92"/>
      <c r="P459" s="230">
        <f>O459*H459</f>
        <v>0</v>
      </c>
      <c r="Q459" s="230">
        <v>0</v>
      </c>
      <c r="R459" s="230">
        <f>Q459*H459</f>
        <v>0</v>
      </c>
      <c r="S459" s="230">
        <v>0</v>
      </c>
      <c r="T459" s="231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2" t="s">
        <v>171</v>
      </c>
      <c r="AT459" s="232" t="s">
        <v>138</v>
      </c>
      <c r="AU459" s="232" t="s">
        <v>86</v>
      </c>
      <c r="AY459" s="18" t="s">
        <v>135</v>
      </c>
      <c r="BE459" s="233">
        <f>IF(N459="základní",J459,0)</f>
        <v>0</v>
      </c>
      <c r="BF459" s="233">
        <f>IF(N459="snížená",J459,0)</f>
        <v>0</v>
      </c>
      <c r="BG459" s="233">
        <f>IF(N459="zákl. přenesená",J459,0)</f>
        <v>0</v>
      </c>
      <c r="BH459" s="233">
        <f>IF(N459="sníž. přenesená",J459,0)</f>
        <v>0</v>
      </c>
      <c r="BI459" s="233">
        <f>IF(N459="nulová",J459,0)</f>
        <v>0</v>
      </c>
      <c r="BJ459" s="18" t="s">
        <v>84</v>
      </c>
      <c r="BK459" s="233">
        <f>ROUND(I459*H459,2)</f>
        <v>0</v>
      </c>
      <c r="BL459" s="18" t="s">
        <v>171</v>
      </c>
      <c r="BM459" s="232" t="s">
        <v>792</v>
      </c>
    </row>
    <row r="460" s="13" customFormat="1">
      <c r="A460" s="13"/>
      <c r="B460" s="250"/>
      <c r="C460" s="251"/>
      <c r="D460" s="252" t="s">
        <v>464</v>
      </c>
      <c r="E460" s="253" t="s">
        <v>1</v>
      </c>
      <c r="F460" s="254" t="s">
        <v>785</v>
      </c>
      <c r="G460" s="251"/>
      <c r="H460" s="255">
        <v>20.5</v>
      </c>
      <c r="I460" s="256"/>
      <c r="J460" s="251"/>
      <c r="K460" s="251"/>
      <c r="L460" s="257"/>
      <c r="M460" s="258"/>
      <c r="N460" s="259"/>
      <c r="O460" s="259"/>
      <c r="P460" s="259"/>
      <c r="Q460" s="259"/>
      <c r="R460" s="259"/>
      <c r="S460" s="259"/>
      <c r="T460" s="26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1" t="s">
        <v>464</v>
      </c>
      <c r="AU460" s="261" t="s">
        <v>86</v>
      </c>
      <c r="AV460" s="13" t="s">
        <v>86</v>
      </c>
      <c r="AW460" s="13" t="s">
        <v>34</v>
      </c>
      <c r="AX460" s="13" t="s">
        <v>76</v>
      </c>
      <c r="AY460" s="261" t="s">
        <v>135</v>
      </c>
    </row>
    <row r="461" s="14" customFormat="1">
      <c r="A461" s="14"/>
      <c r="B461" s="262"/>
      <c r="C461" s="263"/>
      <c r="D461" s="252" t="s">
        <v>464</v>
      </c>
      <c r="E461" s="264" t="s">
        <v>1</v>
      </c>
      <c r="F461" s="265" t="s">
        <v>466</v>
      </c>
      <c r="G461" s="263"/>
      <c r="H461" s="266">
        <v>20.5</v>
      </c>
      <c r="I461" s="267"/>
      <c r="J461" s="263"/>
      <c r="K461" s="263"/>
      <c r="L461" s="268"/>
      <c r="M461" s="269"/>
      <c r="N461" s="270"/>
      <c r="O461" s="270"/>
      <c r="P461" s="270"/>
      <c r="Q461" s="270"/>
      <c r="R461" s="270"/>
      <c r="S461" s="270"/>
      <c r="T461" s="271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72" t="s">
        <v>464</v>
      </c>
      <c r="AU461" s="272" t="s">
        <v>86</v>
      </c>
      <c r="AV461" s="14" t="s">
        <v>142</v>
      </c>
      <c r="AW461" s="14" t="s">
        <v>34</v>
      </c>
      <c r="AX461" s="14" t="s">
        <v>84</v>
      </c>
      <c r="AY461" s="272" t="s">
        <v>135</v>
      </c>
    </row>
    <row r="462" s="2" customFormat="1" ht="24.15" customHeight="1">
      <c r="A462" s="39"/>
      <c r="B462" s="40"/>
      <c r="C462" s="220" t="s">
        <v>343</v>
      </c>
      <c r="D462" s="220" t="s">
        <v>138</v>
      </c>
      <c r="E462" s="221" t="s">
        <v>793</v>
      </c>
      <c r="F462" s="222" t="s">
        <v>794</v>
      </c>
      <c r="G462" s="223" t="s">
        <v>485</v>
      </c>
      <c r="H462" s="224">
        <v>20.5</v>
      </c>
      <c r="I462" s="225"/>
      <c r="J462" s="226">
        <f>ROUND(I462*H462,2)</f>
        <v>0</v>
      </c>
      <c r="K462" s="227"/>
      <c r="L462" s="45"/>
      <c r="M462" s="228" t="s">
        <v>1</v>
      </c>
      <c r="N462" s="229" t="s">
        <v>41</v>
      </c>
      <c r="O462" s="92"/>
      <c r="P462" s="230">
        <f>O462*H462</f>
        <v>0</v>
      </c>
      <c r="Q462" s="230">
        <v>0</v>
      </c>
      <c r="R462" s="230">
        <f>Q462*H462</f>
        <v>0</v>
      </c>
      <c r="S462" s="230">
        <v>0</v>
      </c>
      <c r="T462" s="231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2" t="s">
        <v>171</v>
      </c>
      <c r="AT462" s="232" t="s">
        <v>138</v>
      </c>
      <c r="AU462" s="232" t="s">
        <v>86</v>
      </c>
      <c r="AY462" s="18" t="s">
        <v>135</v>
      </c>
      <c r="BE462" s="233">
        <f>IF(N462="základní",J462,0)</f>
        <v>0</v>
      </c>
      <c r="BF462" s="233">
        <f>IF(N462="snížená",J462,0)</f>
        <v>0</v>
      </c>
      <c r="BG462" s="233">
        <f>IF(N462="zákl. přenesená",J462,0)</f>
        <v>0</v>
      </c>
      <c r="BH462" s="233">
        <f>IF(N462="sníž. přenesená",J462,0)</f>
        <v>0</v>
      </c>
      <c r="BI462" s="233">
        <f>IF(N462="nulová",J462,0)</f>
        <v>0</v>
      </c>
      <c r="BJ462" s="18" t="s">
        <v>84</v>
      </c>
      <c r="BK462" s="233">
        <f>ROUND(I462*H462,2)</f>
        <v>0</v>
      </c>
      <c r="BL462" s="18" t="s">
        <v>171</v>
      </c>
      <c r="BM462" s="232" t="s">
        <v>795</v>
      </c>
    </row>
    <row r="463" s="13" customFormat="1">
      <c r="A463" s="13"/>
      <c r="B463" s="250"/>
      <c r="C463" s="251"/>
      <c r="D463" s="252" t="s">
        <v>464</v>
      </c>
      <c r="E463" s="253" t="s">
        <v>1</v>
      </c>
      <c r="F463" s="254" t="s">
        <v>785</v>
      </c>
      <c r="G463" s="251"/>
      <c r="H463" s="255">
        <v>20.5</v>
      </c>
      <c r="I463" s="256"/>
      <c r="J463" s="251"/>
      <c r="K463" s="251"/>
      <c r="L463" s="257"/>
      <c r="M463" s="258"/>
      <c r="N463" s="259"/>
      <c r="O463" s="259"/>
      <c r="P463" s="259"/>
      <c r="Q463" s="259"/>
      <c r="R463" s="259"/>
      <c r="S463" s="259"/>
      <c r="T463" s="26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61" t="s">
        <v>464</v>
      </c>
      <c r="AU463" s="261" t="s">
        <v>86</v>
      </c>
      <c r="AV463" s="13" t="s">
        <v>86</v>
      </c>
      <c r="AW463" s="13" t="s">
        <v>34</v>
      </c>
      <c r="AX463" s="13" t="s">
        <v>76</v>
      </c>
      <c r="AY463" s="261" t="s">
        <v>135</v>
      </c>
    </row>
    <row r="464" s="14" customFormat="1">
      <c r="A464" s="14"/>
      <c r="B464" s="262"/>
      <c r="C464" s="263"/>
      <c r="D464" s="252" t="s">
        <v>464</v>
      </c>
      <c r="E464" s="264" t="s">
        <v>1</v>
      </c>
      <c r="F464" s="265" t="s">
        <v>466</v>
      </c>
      <c r="G464" s="263"/>
      <c r="H464" s="266">
        <v>20.5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72" t="s">
        <v>464</v>
      </c>
      <c r="AU464" s="272" t="s">
        <v>86</v>
      </c>
      <c r="AV464" s="14" t="s">
        <v>142</v>
      </c>
      <c r="AW464" s="14" t="s">
        <v>34</v>
      </c>
      <c r="AX464" s="14" t="s">
        <v>84</v>
      </c>
      <c r="AY464" s="272" t="s">
        <v>135</v>
      </c>
    </row>
    <row r="465" s="2" customFormat="1" ht="24.15" customHeight="1">
      <c r="A465" s="39"/>
      <c r="B465" s="40"/>
      <c r="C465" s="220" t="s">
        <v>796</v>
      </c>
      <c r="D465" s="220" t="s">
        <v>138</v>
      </c>
      <c r="E465" s="221" t="s">
        <v>797</v>
      </c>
      <c r="F465" s="222" t="s">
        <v>798</v>
      </c>
      <c r="G465" s="223" t="s">
        <v>485</v>
      </c>
      <c r="H465" s="224">
        <v>20.5</v>
      </c>
      <c r="I465" s="225"/>
      <c r="J465" s="226">
        <f>ROUND(I465*H465,2)</f>
        <v>0</v>
      </c>
      <c r="K465" s="227"/>
      <c r="L465" s="45"/>
      <c r="M465" s="228" t="s">
        <v>1</v>
      </c>
      <c r="N465" s="229" t="s">
        <v>41</v>
      </c>
      <c r="O465" s="92"/>
      <c r="P465" s="230">
        <f>O465*H465</f>
        <v>0</v>
      </c>
      <c r="Q465" s="230">
        <v>0</v>
      </c>
      <c r="R465" s="230">
        <f>Q465*H465</f>
        <v>0</v>
      </c>
      <c r="S465" s="230">
        <v>0</v>
      </c>
      <c r="T465" s="231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2" t="s">
        <v>171</v>
      </c>
      <c r="AT465" s="232" t="s">
        <v>138</v>
      </c>
      <c r="AU465" s="232" t="s">
        <v>86</v>
      </c>
      <c r="AY465" s="18" t="s">
        <v>135</v>
      </c>
      <c r="BE465" s="233">
        <f>IF(N465="základní",J465,0)</f>
        <v>0</v>
      </c>
      <c r="BF465" s="233">
        <f>IF(N465="snížená",J465,0)</f>
        <v>0</v>
      </c>
      <c r="BG465" s="233">
        <f>IF(N465="zákl. přenesená",J465,0)</f>
        <v>0</v>
      </c>
      <c r="BH465" s="233">
        <f>IF(N465="sníž. přenesená",J465,0)</f>
        <v>0</v>
      </c>
      <c r="BI465" s="233">
        <f>IF(N465="nulová",J465,0)</f>
        <v>0</v>
      </c>
      <c r="BJ465" s="18" t="s">
        <v>84</v>
      </c>
      <c r="BK465" s="233">
        <f>ROUND(I465*H465,2)</f>
        <v>0</v>
      </c>
      <c r="BL465" s="18" t="s">
        <v>171</v>
      </c>
      <c r="BM465" s="232" t="s">
        <v>799</v>
      </c>
    </row>
    <row r="466" s="13" customFormat="1">
      <c r="A466" s="13"/>
      <c r="B466" s="250"/>
      <c r="C466" s="251"/>
      <c r="D466" s="252" t="s">
        <v>464</v>
      </c>
      <c r="E466" s="253" t="s">
        <v>1</v>
      </c>
      <c r="F466" s="254" t="s">
        <v>785</v>
      </c>
      <c r="G466" s="251"/>
      <c r="H466" s="255">
        <v>20.5</v>
      </c>
      <c r="I466" s="256"/>
      <c r="J466" s="251"/>
      <c r="K466" s="251"/>
      <c r="L466" s="257"/>
      <c r="M466" s="258"/>
      <c r="N466" s="259"/>
      <c r="O466" s="259"/>
      <c r="P466" s="259"/>
      <c r="Q466" s="259"/>
      <c r="R466" s="259"/>
      <c r="S466" s="259"/>
      <c r="T466" s="260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61" t="s">
        <v>464</v>
      </c>
      <c r="AU466" s="261" t="s">
        <v>86</v>
      </c>
      <c r="AV466" s="13" t="s">
        <v>86</v>
      </c>
      <c r="AW466" s="13" t="s">
        <v>34</v>
      </c>
      <c r="AX466" s="13" t="s">
        <v>76</v>
      </c>
      <c r="AY466" s="261" t="s">
        <v>135</v>
      </c>
    </row>
    <row r="467" s="14" customFormat="1">
      <c r="A467" s="14"/>
      <c r="B467" s="262"/>
      <c r="C467" s="263"/>
      <c r="D467" s="252" t="s">
        <v>464</v>
      </c>
      <c r="E467" s="264" t="s">
        <v>1</v>
      </c>
      <c r="F467" s="265" t="s">
        <v>466</v>
      </c>
      <c r="G467" s="263"/>
      <c r="H467" s="266">
        <v>20.5</v>
      </c>
      <c r="I467" s="267"/>
      <c r="J467" s="263"/>
      <c r="K467" s="263"/>
      <c r="L467" s="268"/>
      <c r="M467" s="269"/>
      <c r="N467" s="270"/>
      <c r="O467" s="270"/>
      <c r="P467" s="270"/>
      <c r="Q467" s="270"/>
      <c r="R467" s="270"/>
      <c r="S467" s="270"/>
      <c r="T467" s="271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72" t="s">
        <v>464</v>
      </c>
      <c r="AU467" s="272" t="s">
        <v>86</v>
      </c>
      <c r="AV467" s="14" t="s">
        <v>142</v>
      </c>
      <c r="AW467" s="14" t="s">
        <v>34</v>
      </c>
      <c r="AX467" s="14" t="s">
        <v>84</v>
      </c>
      <c r="AY467" s="272" t="s">
        <v>135</v>
      </c>
    </row>
    <row r="468" s="12" customFormat="1" ht="25.92" customHeight="1">
      <c r="A468" s="12"/>
      <c r="B468" s="204"/>
      <c r="C468" s="205"/>
      <c r="D468" s="206" t="s">
        <v>75</v>
      </c>
      <c r="E468" s="207" t="s">
        <v>199</v>
      </c>
      <c r="F468" s="207" t="s">
        <v>800</v>
      </c>
      <c r="G468" s="205"/>
      <c r="H468" s="205"/>
      <c r="I468" s="208"/>
      <c r="J468" s="209">
        <f>BK468</f>
        <v>0</v>
      </c>
      <c r="K468" s="205"/>
      <c r="L468" s="210"/>
      <c r="M468" s="211"/>
      <c r="N468" s="212"/>
      <c r="O468" s="212"/>
      <c r="P468" s="213">
        <f>P469</f>
        <v>0</v>
      </c>
      <c r="Q468" s="212"/>
      <c r="R468" s="213">
        <f>R469</f>
        <v>0</v>
      </c>
      <c r="S468" s="212"/>
      <c r="T468" s="214">
        <f>T469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15" t="s">
        <v>145</v>
      </c>
      <c r="AT468" s="216" t="s">
        <v>75</v>
      </c>
      <c r="AU468" s="216" t="s">
        <v>76</v>
      </c>
      <c r="AY468" s="215" t="s">
        <v>135</v>
      </c>
      <c r="BK468" s="217">
        <f>BK469</f>
        <v>0</v>
      </c>
    </row>
    <row r="469" s="12" customFormat="1" ht="22.8" customHeight="1">
      <c r="A469" s="12"/>
      <c r="B469" s="204"/>
      <c r="C469" s="205"/>
      <c r="D469" s="206" t="s">
        <v>75</v>
      </c>
      <c r="E469" s="218" t="s">
        <v>801</v>
      </c>
      <c r="F469" s="218" t="s">
        <v>802</v>
      </c>
      <c r="G469" s="205"/>
      <c r="H469" s="205"/>
      <c r="I469" s="208"/>
      <c r="J469" s="219">
        <f>BK469</f>
        <v>0</v>
      </c>
      <c r="K469" s="205"/>
      <c r="L469" s="210"/>
      <c r="M469" s="211"/>
      <c r="N469" s="212"/>
      <c r="O469" s="212"/>
      <c r="P469" s="213">
        <f>SUM(P470:P501)</f>
        <v>0</v>
      </c>
      <c r="Q469" s="212"/>
      <c r="R469" s="213">
        <f>SUM(R470:R501)</f>
        <v>0</v>
      </c>
      <c r="S469" s="212"/>
      <c r="T469" s="214">
        <f>SUM(T470:T501)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15" t="s">
        <v>145</v>
      </c>
      <c r="AT469" s="216" t="s">
        <v>75</v>
      </c>
      <c r="AU469" s="216" t="s">
        <v>84</v>
      </c>
      <c r="AY469" s="215" t="s">
        <v>135</v>
      </c>
      <c r="BK469" s="217">
        <f>SUM(BK470:BK501)</f>
        <v>0</v>
      </c>
    </row>
    <row r="470" s="2" customFormat="1" ht="24.15" customHeight="1">
      <c r="A470" s="39"/>
      <c r="B470" s="40"/>
      <c r="C470" s="220" t="s">
        <v>347</v>
      </c>
      <c r="D470" s="220" t="s">
        <v>138</v>
      </c>
      <c r="E470" s="221" t="s">
        <v>803</v>
      </c>
      <c r="F470" s="222" t="s">
        <v>804</v>
      </c>
      <c r="G470" s="223" t="s">
        <v>212</v>
      </c>
      <c r="H470" s="224">
        <v>244.5</v>
      </c>
      <c r="I470" s="225"/>
      <c r="J470" s="226">
        <f>ROUND(I470*H470,2)</f>
        <v>0</v>
      </c>
      <c r="K470" s="227"/>
      <c r="L470" s="45"/>
      <c r="M470" s="228" t="s">
        <v>1</v>
      </c>
      <c r="N470" s="229" t="s">
        <v>41</v>
      </c>
      <c r="O470" s="92"/>
      <c r="P470" s="230">
        <f>O470*H470</f>
        <v>0</v>
      </c>
      <c r="Q470" s="230">
        <v>0</v>
      </c>
      <c r="R470" s="230">
        <f>Q470*H470</f>
        <v>0</v>
      </c>
      <c r="S470" s="230">
        <v>0</v>
      </c>
      <c r="T470" s="231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2" t="s">
        <v>273</v>
      </c>
      <c r="AT470" s="232" t="s">
        <v>138</v>
      </c>
      <c r="AU470" s="232" t="s">
        <v>86</v>
      </c>
      <c r="AY470" s="18" t="s">
        <v>135</v>
      </c>
      <c r="BE470" s="233">
        <f>IF(N470="základní",J470,0)</f>
        <v>0</v>
      </c>
      <c r="BF470" s="233">
        <f>IF(N470="snížená",J470,0)</f>
        <v>0</v>
      </c>
      <c r="BG470" s="233">
        <f>IF(N470="zákl. přenesená",J470,0)</f>
        <v>0</v>
      </c>
      <c r="BH470" s="233">
        <f>IF(N470="sníž. přenesená",J470,0)</f>
        <v>0</v>
      </c>
      <c r="BI470" s="233">
        <f>IF(N470="nulová",J470,0)</f>
        <v>0</v>
      </c>
      <c r="BJ470" s="18" t="s">
        <v>84</v>
      </c>
      <c r="BK470" s="233">
        <f>ROUND(I470*H470,2)</f>
        <v>0</v>
      </c>
      <c r="BL470" s="18" t="s">
        <v>273</v>
      </c>
      <c r="BM470" s="232" t="s">
        <v>805</v>
      </c>
    </row>
    <row r="471" s="13" customFormat="1">
      <c r="A471" s="13"/>
      <c r="B471" s="250"/>
      <c r="C471" s="251"/>
      <c r="D471" s="252" t="s">
        <v>464</v>
      </c>
      <c r="E471" s="253" t="s">
        <v>1</v>
      </c>
      <c r="F471" s="254" t="s">
        <v>806</v>
      </c>
      <c r="G471" s="251"/>
      <c r="H471" s="255">
        <v>244.5</v>
      </c>
      <c r="I471" s="256"/>
      <c r="J471" s="251"/>
      <c r="K471" s="251"/>
      <c r="L471" s="257"/>
      <c r="M471" s="258"/>
      <c r="N471" s="259"/>
      <c r="O471" s="259"/>
      <c r="P471" s="259"/>
      <c r="Q471" s="259"/>
      <c r="R471" s="259"/>
      <c r="S471" s="259"/>
      <c r="T471" s="26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61" t="s">
        <v>464</v>
      </c>
      <c r="AU471" s="261" t="s">
        <v>86</v>
      </c>
      <c r="AV471" s="13" t="s">
        <v>86</v>
      </c>
      <c r="AW471" s="13" t="s">
        <v>34</v>
      </c>
      <c r="AX471" s="13" t="s">
        <v>76</v>
      </c>
      <c r="AY471" s="261" t="s">
        <v>135</v>
      </c>
    </row>
    <row r="472" s="14" customFormat="1">
      <c r="A472" s="14"/>
      <c r="B472" s="262"/>
      <c r="C472" s="263"/>
      <c r="D472" s="252" t="s">
        <v>464</v>
      </c>
      <c r="E472" s="264" t="s">
        <v>1</v>
      </c>
      <c r="F472" s="265" t="s">
        <v>466</v>
      </c>
      <c r="G472" s="263"/>
      <c r="H472" s="266">
        <v>244.5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72" t="s">
        <v>464</v>
      </c>
      <c r="AU472" s="272" t="s">
        <v>86</v>
      </c>
      <c r="AV472" s="14" t="s">
        <v>142</v>
      </c>
      <c r="AW472" s="14" t="s">
        <v>34</v>
      </c>
      <c r="AX472" s="14" t="s">
        <v>84</v>
      </c>
      <c r="AY472" s="272" t="s">
        <v>135</v>
      </c>
    </row>
    <row r="473" s="2" customFormat="1" ht="37.8" customHeight="1">
      <c r="A473" s="39"/>
      <c r="B473" s="40"/>
      <c r="C473" s="220" t="s">
        <v>807</v>
      </c>
      <c r="D473" s="220" t="s">
        <v>138</v>
      </c>
      <c r="E473" s="221" t="s">
        <v>808</v>
      </c>
      <c r="F473" s="222" t="s">
        <v>809</v>
      </c>
      <c r="G473" s="223" t="s">
        <v>157</v>
      </c>
      <c r="H473" s="224">
        <v>27.100000000000001</v>
      </c>
      <c r="I473" s="225"/>
      <c r="J473" s="226">
        <f>ROUND(I473*H473,2)</f>
        <v>0</v>
      </c>
      <c r="K473" s="227"/>
      <c r="L473" s="45"/>
      <c r="M473" s="228" t="s">
        <v>1</v>
      </c>
      <c r="N473" s="229" t="s">
        <v>41</v>
      </c>
      <c r="O473" s="92"/>
      <c r="P473" s="230">
        <f>O473*H473</f>
        <v>0</v>
      </c>
      <c r="Q473" s="230">
        <v>0</v>
      </c>
      <c r="R473" s="230">
        <f>Q473*H473</f>
        <v>0</v>
      </c>
      <c r="S473" s="230">
        <v>0</v>
      </c>
      <c r="T473" s="231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2" t="s">
        <v>273</v>
      </c>
      <c r="AT473" s="232" t="s">
        <v>138</v>
      </c>
      <c r="AU473" s="232" t="s">
        <v>86</v>
      </c>
      <c r="AY473" s="18" t="s">
        <v>135</v>
      </c>
      <c r="BE473" s="233">
        <f>IF(N473="základní",J473,0)</f>
        <v>0</v>
      </c>
      <c r="BF473" s="233">
        <f>IF(N473="snížená",J473,0)</f>
        <v>0</v>
      </c>
      <c r="BG473" s="233">
        <f>IF(N473="zákl. přenesená",J473,0)</f>
        <v>0</v>
      </c>
      <c r="BH473" s="233">
        <f>IF(N473="sníž. přenesená",J473,0)</f>
        <v>0</v>
      </c>
      <c r="BI473" s="233">
        <f>IF(N473="nulová",J473,0)</f>
        <v>0</v>
      </c>
      <c r="BJ473" s="18" t="s">
        <v>84</v>
      </c>
      <c r="BK473" s="233">
        <f>ROUND(I473*H473,2)</f>
        <v>0</v>
      </c>
      <c r="BL473" s="18" t="s">
        <v>273</v>
      </c>
      <c r="BM473" s="232" t="s">
        <v>810</v>
      </c>
    </row>
    <row r="474" s="13" customFormat="1">
      <c r="A474" s="13"/>
      <c r="B474" s="250"/>
      <c r="C474" s="251"/>
      <c r="D474" s="252" t="s">
        <v>464</v>
      </c>
      <c r="E474" s="253" t="s">
        <v>1</v>
      </c>
      <c r="F474" s="254" t="s">
        <v>811</v>
      </c>
      <c r="G474" s="251"/>
      <c r="H474" s="255">
        <v>27.100000000000001</v>
      </c>
      <c r="I474" s="256"/>
      <c r="J474" s="251"/>
      <c r="K474" s="251"/>
      <c r="L474" s="257"/>
      <c r="M474" s="258"/>
      <c r="N474" s="259"/>
      <c r="O474" s="259"/>
      <c r="P474" s="259"/>
      <c r="Q474" s="259"/>
      <c r="R474" s="259"/>
      <c r="S474" s="259"/>
      <c r="T474" s="26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1" t="s">
        <v>464</v>
      </c>
      <c r="AU474" s="261" t="s">
        <v>86</v>
      </c>
      <c r="AV474" s="13" t="s">
        <v>86</v>
      </c>
      <c r="AW474" s="13" t="s">
        <v>34</v>
      </c>
      <c r="AX474" s="13" t="s">
        <v>76</v>
      </c>
      <c r="AY474" s="261" t="s">
        <v>135</v>
      </c>
    </row>
    <row r="475" s="14" customFormat="1">
      <c r="A475" s="14"/>
      <c r="B475" s="262"/>
      <c r="C475" s="263"/>
      <c r="D475" s="252" t="s">
        <v>464</v>
      </c>
      <c r="E475" s="264" t="s">
        <v>1</v>
      </c>
      <c r="F475" s="265" t="s">
        <v>466</v>
      </c>
      <c r="G475" s="263"/>
      <c r="H475" s="266">
        <v>27.100000000000001</v>
      </c>
      <c r="I475" s="267"/>
      <c r="J475" s="263"/>
      <c r="K475" s="263"/>
      <c r="L475" s="268"/>
      <c r="M475" s="269"/>
      <c r="N475" s="270"/>
      <c r="O475" s="270"/>
      <c r="P475" s="270"/>
      <c r="Q475" s="270"/>
      <c r="R475" s="270"/>
      <c r="S475" s="270"/>
      <c r="T475" s="271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72" t="s">
        <v>464</v>
      </c>
      <c r="AU475" s="272" t="s">
        <v>86</v>
      </c>
      <c r="AV475" s="14" t="s">
        <v>142</v>
      </c>
      <c r="AW475" s="14" t="s">
        <v>34</v>
      </c>
      <c r="AX475" s="14" t="s">
        <v>84</v>
      </c>
      <c r="AY475" s="272" t="s">
        <v>135</v>
      </c>
    </row>
    <row r="476" s="2" customFormat="1" ht="37.8" customHeight="1">
      <c r="A476" s="39"/>
      <c r="B476" s="40"/>
      <c r="C476" s="220" t="s">
        <v>352</v>
      </c>
      <c r="D476" s="220" t="s">
        <v>138</v>
      </c>
      <c r="E476" s="221" t="s">
        <v>812</v>
      </c>
      <c r="F476" s="222" t="s">
        <v>813</v>
      </c>
      <c r="G476" s="223" t="s">
        <v>157</v>
      </c>
      <c r="H476" s="224">
        <v>243.90000000000001</v>
      </c>
      <c r="I476" s="225"/>
      <c r="J476" s="226">
        <f>ROUND(I476*H476,2)</f>
        <v>0</v>
      </c>
      <c r="K476" s="227"/>
      <c r="L476" s="45"/>
      <c r="M476" s="228" t="s">
        <v>1</v>
      </c>
      <c r="N476" s="229" t="s">
        <v>41</v>
      </c>
      <c r="O476" s="92"/>
      <c r="P476" s="230">
        <f>O476*H476</f>
        <v>0</v>
      </c>
      <c r="Q476" s="230">
        <v>0</v>
      </c>
      <c r="R476" s="230">
        <f>Q476*H476</f>
        <v>0</v>
      </c>
      <c r="S476" s="230">
        <v>0</v>
      </c>
      <c r="T476" s="231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2" t="s">
        <v>273</v>
      </c>
      <c r="AT476" s="232" t="s">
        <v>138</v>
      </c>
      <c r="AU476" s="232" t="s">
        <v>86</v>
      </c>
      <c r="AY476" s="18" t="s">
        <v>135</v>
      </c>
      <c r="BE476" s="233">
        <f>IF(N476="základní",J476,0)</f>
        <v>0</v>
      </c>
      <c r="BF476" s="233">
        <f>IF(N476="snížená",J476,0)</f>
        <v>0</v>
      </c>
      <c r="BG476" s="233">
        <f>IF(N476="zákl. přenesená",J476,0)</f>
        <v>0</v>
      </c>
      <c r="BH476" s="233">
        <f>IF(N476="sníž. přenesená",J476,0)</f>
        <v>0</v>
      </c>
      <c r="BI476" s="233">
        <f>IF(N476="nulová",J476,0)</f>
        <v>0</v>
      </c>
      <c r="BJ476" s="18" t="s">
        <v>84</v>
      </c>
      <c r="BK476" s="233">
        <f>ROUND(I476*H476,2)</f>
        <v>0</v>
      </c>
      <c r="BL476" s="18" t="s">
        <v>273</v>
      </c>
      <c r="BM476" s="232" t="s">
        <v>814</v>
      </c>
    </row>
    <row r="477" s="13" customFormat="1">
      <c r="A477" s="13"/>
      <c r="B477" s="250"/>
      <c r="C477" s="251"/>
      <c r="D477" s="252" t="s">
        <v>464</v>
      </c>
      <c r="E477" s="253" t="s">
        <v>1</v>
      </c>
      <c r="F477" s="254" t="s">
        <v>815</v>
      </c>
      <c r="G477" s="251"/>
      <c r="H477" s="255">
        <v>243.90000000000001</v>
      </c>
      <c r="I477" s="256"/>
      <c r="J477" s="251"/>
      <c r="K477" s="251"/>
      <c r="L477" s="257"/>
      <c r="M477" s="258"/>
      <c r="N477" s="259"/>
      <c r="O477" s="259"/>
      <c r="P477" s="259"/>
      <c r="Q477" s="259"/>
      <c r="R477" s="259"/>
      <c r="S477" s="259"/>
      <c r="T477" s="26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61" t="s">
        <v>464</v>
      </c>
      <c r="AU477" s="261" t="s">
        <v>86</v>
      </c>
      <c r="AV477" s="13" t="s">
        <v>86</v>
      </c>
      <c r="AW477" s="13" t="s">
        <v>34</v>
      </c>
      <c r="AX477" s="13" t="s">
        <v>76</v>
      </c>
      <c r="AY477" s="261" t="s">
        <v>135</v>
      </c>
    </row>
    <row r="478" s="14" customFormat="1">
      <c r="A478" s="14"/>
      <c r="B478" s="262"/>
      <c r="C478" s="263"/>
      <c r="D478" s="252" t="s">
        <v>464</v>
      </c>
      <c r="E478" s="264" t="s">
        <v>1</v>
      </c>
      <c r="F478" s="265" t="s">
        <v>466</v>
      </c>
      <c r="G478" s="263"/>
      <c r="H478" s="266">
        <v>243.90000000000001</v>
      </c>
      <c r="I478" s="267"/>
      <c r="J478" s="263"/>
      <c r="K478" s="263"/>
      <c r="L478" s="268"/>
      <c r="M478" s="269"/>
      <c r="N478" s="270"/>
      <c r="O478" s="270"/>
      <c r="P478" s="270"/>
      <c r="Q478" s="270"/>
      <c r="R478" s="270"/>
      <c r="S478" s="270"/>
      <c r="T478" s="271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72" t="s">
        <v>464</v>
      </c>
      <c r="AU478" s="272" t="s">
        <v>86</v>
      </c>
      <c r="AV478" s="14" t="s">
        <v>142</v>
      </c>
      <c r="AW478" s="14" t="s">
        <v>34</v>
      </c>
      <c r="AX478" s="14" t="s">
        <v>84</v>
      </c>
      <c r="AY478" s="272" t="s">
        <v>135</v>
      </c>
    </row>
    <row r="479" s="2" customFormat="1" ht="24.15" customHeight="1">
      <c r="A479" s="39"/>
      <c r="B479" s="40"/>
      <c r="C479" s="220" t="s">
        <v>816</v>
      </c>
      <c r="D479" s="220" t="s">
        <v>138</v>
      </c>
      <c r="E479" s="221" t="s">
        <v>817</v>
      </c>
      <c r="F479" s="222" t="s">
        <v>818</v>
      </c>
      <c r="G479" s="223" t="s">
        <v>339</v>
      </c>
      <c r="H479" s="224">
        <v>48.780000000000001</v>
      </c>
      <c r="I479" s="225"/>
      <c r="J479" s="226">
        <f>ROUND(I479*H479,2)</f>
        <v>0</v>
      </c>
      <c r="K479" s="227"/>
      <c r="L479" s="45"/>
      <c r="M479" s="228" t="s">
        <v>1</v>
      </c>
      <c r="N479" s="229" t="s">
        <v>41</v>
      </c>
      <c r="O479" s="92"/>
      <c r="P479" s="230">
        <f>O479*H479</f>
        <v>0</v>
      </c>
      <c r="Q479" s="230">
        <v>0</v>
      </c>
      <c r="R479" s="230">
        <f>Q479*H479</f>
        <v>0</v>
      </c>
      <c r="S479" s="230">
        <v>0</v>
      </c>
      <c r="T479" s="231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2" t="s">
        <v>273</v>
      </c>
      <c r="AT479" s="232" t="s">
        <v>138</v>
      </c>
      <c r="AU479" s="232" t="s">
        <v>86</v>
      </c>
      <c r="AY479" s="18" t="s">
        <v>135</v>
      </c>
      <c r="BE479" s="233">
        <f>IF(N479="základní",J479,0)</f>
        <v>0</v>
      </c>
      <c r="BF479" s="233">
        <f>IF(N479="snížená",J479,0)</f>
        <v>0</v>
      </c>
      <c r="BG479" s="233">
        <f>IF(N479="zákl. přenesená",J479,0)</f>
        <v>0</v>
      </c>
      <c r="BH479" s="233">
        <f>IF(N479="sníž. přenesená",J479,0)</f>
        <v>0</v>
      </c>
      <c r="BI479" s="233">
        <f>IF(N479="nulová",J479,0)</f>
        <v>0</v>
      </c>
      <c r="BJ479" s="18" t="s">
        <v>84</v>
      </c>
      <c r="BK479" s="233">
        <f>ROUND(I479*H479,2)</f>
        <v>0</v>
      </c>
      <c r="BL479" s="18" t="s">
        <v>273</v>
      </c>
      <c r="BM479" s="232" t="s">
        <v>172</v>
      </c>
    </row>
    <row r="480" s="13" customFormat="1">
      <c r="A480" s="13"/>
      <c r="B480" s="250"/>
      <c r="C480" s="251"/>
      <c r="D480" s="252" t="s">
        <v>464</v>
      </c>
      <c r="E480" s="253" t="s">
        <v>1</v>
      </c>
      <c r="F480" s="254" t="s">
        <v>811</v>
      </c>
      <c r="G480" s="251"/>
      <c r="H480" s="255">
        <v>27.100000000000001</v>
      </c>
      <c r="I480" s="256"/>
      <c r="J480" s="251"/>
      <c r="K480" s="251"/>
      <c r="L480" s="257"/>
      <c r="M480" s="258"/>
      <c r="N480" s="259"/>
      <c r="O480" s="259"/>
      <c r="P480" s="259"/>
      <c r="Q480" s="259"/>
      <c r="R480" s="259"/>
      <c r="S480" s="259"/>
      <c r="T480" s="26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1" t="s">
        <v>464</v>
      </c>
      <c r="AU480" s="261" t="s">
        <v>86</v>
      </c>
      <c r="AV480" s="13" t="s">
        <v>86</v>
      </c>
      <c r="AW480" s="13" t="s">
        <v>34</v>
      </c>
      <c r="AX480" s="13" t="s">
        <v>76</v>
      </c>
      <c r="AY480" s="261" t="s">
        <v>135</v>
      </c>
    </row>
    <row r="481" s="14" customFormat="1">
      <c r="A481" s="14"/>
      <c r="B481" s="262"/>
      <c r="C481" s="263"/>
      <c r="D481" s="252" t="s">
        <v>464</v>
      </c>
      <c r="E481" s="264" t="s">
        <v>1</v>
      </c>
      <c r="F481" s="265" t="s">
        <v>466</v>
      </c>
      <c r="G481" s="263"/>
      <c r="H481" s="266">
        <v>27.100000000000001</v>
      </c>
      <c r="I481" s="267"/>
      <c r="J481" s="263"/>
      <c r="K481" s="263"/>
      <c r="L481" s="268"/>
      <c r="M481" s="269"/>
      <c r="N481" s="270"/>
      <c r="O481" s="270"/>
      <c r="P481" s="270"/>
      <c r="Q481" s="270"/>
      <c r="R481" s="270"/>
      <c r="S481" s="270"/>
      <c r="T481" s="271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72" t="s">
        <v>464</v>
      </c>
      <c r="AU481" s="272" t="s">
        <v>86</v>
      </c>
      <c r="AV481" s="14" t="s">
        <v>142</v>
      </c>
      <c r="AW481" s="14" t="s">
        <v>34</v>
      </c>
      <c r="AX481" s="14" t="s">
        <v>76</v>
      </c>
      <c r="AY481" s="272" t="s">
        <v>135</v>
      </c>
    </row>
    <row r="482" s="13" customFormat="1">
      <c r="A482" s="13"/>
      <c r="B482" s="250"/>
      <c r="C482" s="251"/>
      <c r="D482" s="252" t="s">
        <v>464</v>
      </c>
      <c r="E482" s="253" t="s">
        <v>1</v>
      </c>
      <c r="F482" s="254" t="s">
        <v>819</v>
      </c>
      <c r="G482" s="251"/>
      <c r="H482" s="255">
        <v>48.780000000000001</v>
      </c>
      <c r="I482" s="256"/>
      <c r="J482" s="251"/>
      <c r="K482" s="251"/>
      <c r="L482" s="257"/>
      <c r="M482" s="258"/>
      <c r="N482" s="259"/>
      <c r="O482" s="259"/>
      <c r="P482" s="259"/>
      <c r="Q482" s="259"/>
      <c r="R482" s="259"/>
      <c r="S482" s="259"/>
      <c r="T482" s="26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61" t="s">
        <v>464</v>
      </c>
      <c r="AU482" s="261" t="s">
        <v>86</v>
      </c>
      <c r="AV482" s="13" t="s">
        <v>86</v>
      </c>
      <c r="AW482" s="13" t="s">
        <v>34</v>
      </c>
      <c r="AX482" s="13" t="s">
        <v>76</v>
      </c>
      <c r="AY482" s="261" t="s">
        <v>135</v>
      </c>
    </row>
    <row r="483" s="14" customFormat="1">
      <c r="A483" s="14"/>
      <c r="B483" s="262"/>
      <c r="C483" s="263"/>
      <c r="D483" s="252" t="s">
        <v>464</v>
      </c>
      <c r="E483" s="264" t="s">
        <v>1</v>
      </c>
      <c r="F483" s="265" t="s">
        <v>466</v>
      </c>
      <c r="G483" s="263"/>
      <c r="H483" s="266">
        <v>48.780000000000001</v>
      </c>
      <c r="I483" s="267"/>
      <c r="J483" s="263"/>
      <c r="K483" s="263"/>
      <c r="L483" s="268"/>
      <c r="M483" s="269"/>
      <c r="N483" s="270"/>
      <c r="O483" s="270"/>
      <c r="P483" s="270"/>
      <c r="Q483" s="270"/>
      <c r="R483" s="270"/>
      <c r="S483" s="270"/>
      <c r="T483" s="271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72" t="s">
        <v>464</v>
      </c>
      <c r="AU483" s="272" t="s">
        <v>86</v>
      </c>
      <c r="AV483" s="14" t="s">
        <v>142</v>
      </c>
      <c r="AW483" s="14" t="s">
        <v>34</v>
      </c>
      <c r="AX483" s="14" t="s">
        <v>84</v>
      </c>
      <c r="AY483" s="272" t="s">
        <v>135</v>
      </c>
    </row>
    <row r="484" s="2" customFormat="1" ht="24.15" customHeight="1">
      <c r="A484" s="39"/>
      <c r="B484" s="40"/>
      <c r="C484" s="220" t="s">
        <v>356</v>
      </c>
      <c r="D484" s="220" t="s">
        <v>138</v>
      </c>
      <c r="E484" s="221" t="s">
        <v>820</v>
      </c>
      <c r="F484" s="222" t="s">
        <v>821</v>
      </c>
      <c r="G484" s="223" t="s">
        <v>212</v>
      </c>
      <c r="H484" s="224">
        <v>244.5</v>
      </c>
      <c r="I484" s="225"/>
      <c r="J484" s="226">
        <f>ROUND(I484*H484,2)</f>
        <v>0</v>
      </c>
      <c r="K484" s="227"/>
      <c r="L484" s="45"/>
      <c r="M484" s="228" t="s">
        <v>1</v>
      </c>
      <c r="N484" s="229" t="s">
        <v>41</v>
      </c>
      <c r="O484" s="92"/>
      <c r="P484" s="230">
        <f>O484*H484</f>
        <v>0</v>
      </c>
      <c r="Q484" s="230">
        <v>0</v>
      </c>
      <c r="R484" s="230">
        <f>Q484*H484</f>
        <v>0</v>
      </c>
      <c r="S484" s="230">
        <v>0</v>
      </c>
      <c r="T484" s="231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2" t="s">
        <v>273</v>
      </c>
      <c r="AT484" s="232" t="s">
        <v>138</v>
      </c>
      <c r="AU484" s="232" t="s">
        <v>86</v>
      </c>
      <c r="AY484" s="18" t="s">
        <v>135</v>
      </c>
      <c r="BE484" s="233">
        <f>IF(N484="základní",J484,0)</f>
        <v>0</v>
      </c>
      <c r="BF484" s="233">
        <f>IF(N484="snížená",J484,0)</f>
        <v>0</v>
      </c>
      <c r="BG484" s="233">
        <f>IF(N484="zákl. přenesená",J484,0)</f>
        <v>0</v>
      </c>
      <c r="BH484" s="233">
        <f>IF(N484="sníž. přenesená",J484,0)</f>
        <v>0</v>
      </c>
      <c r="BI484" s="233">
        <f>IF(N484="nulová",J484,0)</f>
        <v>0</v>
      </c>
      <c r="BJ484" s="18" t="s">
        <v>84</v>
      </c>
      <c r="BK484" s="233">
        <f>ROUND(I484*H484,2)</f>
        <v>0</v>
      </c>
      <c r="BL484" s="18" t="s">
        <v>273</v>
      </c>
      <c r="BM484" s="232" t="s">
        <v>822</v>
      </c>
    </row>
    <row r="485" s="13" customFormat="1">
      <c r="A485" s="13"/>
      <c r="B485" s="250"/>
      <c r="C485" s="251"/>
      <c r="D485" s="252" t="s">
        <v>464</v>
      </c>
      <c r="E485" s="253" t="s">
        <v>1</v>
      </c>
      <c r="F485" s="254" t="s">
        <v>806</v>
      </c>
      <c r="G485" s="251"/>
      <c r="H485" s="255">
        <v>244.5</v>
      </c>
      <c r="I485" s="256"/>
      <c r="J485" s="251"/>
      <c r="K485" s="251"/>
      <c r="L485" s="257"/>
      <c r="M485" s="258"/>
      <c r="N485" s="259"/>
      <c r="O485" s="259"/>
      <c r="P485" s="259"/>
      <c r="Q485" s="259"/>
      <c r="R485" s="259"/>
      <c r="S485" s="259"/>
      <c r="T485" s="26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61" t="s">
        <v>464</v>
      </c>
      <c r="AU485" s="261" t="s">
        <v>86</v>
      </c>
      <c r="AV485" s="13" t="s">
        <v>86</v>
      </c>
      <c r="AW485" s="13" t="s">
        <v>34</v>
      </c>
      <c r="AX485" s="13" t="s">
        <v>76</v>
      </c>
      <c r="AY485" s="261" t="s">
        <v>135</v>
      </c>
    </row>
    <row r="486" s="14" customFormat="1">
      <c r="A486" s="14"/>
      <c r="B486" s="262"/>
      <c r="C486" s="263"/>
      <c r="D486" s="252" t="s">
        <v>464</v>
      </c>
      <c r="E486" s="264" t="s">
        <v>1</v>
      </c>
      <c r="F486" s="265" t="s">
        <v>466</v>
      </c>
      <c r="G486" s="263"/>
      <c r="H486" s="266">
        <v>244.5</v>
      </c>
      <c r="I486" s="267"/>
      <c r="J486" s="263"/>
      <c r="K486" s="263"/>
      <c r="L486" s="268"/>
      <c r="M486" s="269"/>
      <c r="N486" s="270"/>
      <c r="O486" s="270"/>
      <c r="P486" s="270"/>
      <c r="Q486" s="270"/>
      <c r="R486" s="270"/>
      <c r="S486" s="270"/>
      <c r="T486" s="271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72" t="s">
        <v>464</v>
      </c>
      <c r="AU486" s="272" t="s">
        <v>86</v>
      </c>
      <c r="AV486" s="14" t="s">
        <v>142</v>
      </c>
      <c r="AW486" s="14" t="s">
        <v>34</v>
      </c>
      <c r="AX486" s="14" t="s">
        <v>84</v>
      </c>
      <c r="AY486" s="272" t="s">
        <v>135</v>
      </c>
    </row>
    <row r="487" s="2" customFormat="1" ht="24.15" customHeight="1">
      <c r="A487" s="39"/>
      <c r="B487" s="40"/>
      <c r="C487" s="220" t="s">
        <v>823</v>
      </c>
      <c r="D487" s="220" t="s">
        <v>138</v>
      </c>
      <c r="E487" s="221" t="s">
        <v>824</v>
      </c>
      <c r="F487" s="222" t="s">
        <v>825</v>
      </c>
      <c r="G487" s="223" t="s">
        <v>212</v>
      </c>
      <c r="H487" s="224">
        <v>244.5</v>
      </c>
      <c r="I487" s="225"/>
      <c r="J487" s="226">
        <f>ROUND(I487*H487,2)</f>
        <v>0</v>
      </c>
      <c r="K487" s="227"/>
      <c r="L487" s="45"/>
      <c r="M487" s="228" t="s">
        <v>1</v>
      </c>
      <c r="N487" s="229" t="s">
        <v>41</v>
      </c>
      <c r="O487" s="92"/>
      <c r="P487" s="230">
        <f>O487*H487</f>
        <v>0</v>
      </c>
      <c r="Q487" s="230">
        <v>0</v>
      </c>
      <c r="R487" s="230">
        <f>Q487*H487</f>
        <v>0</v>
      </c>
      <c r="S487" s="230">
        <v>0</v>
      </c>
      <c r="T487" s="231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2" t="s">
        <v>273</v>
      </c>
      <c r="AT487" s="232" t="s">
        <v>138</v>
      </c>
      <c r="AU487" s="232" t="s">
        <v>86</v>
      </c>
      <c r="AY487" s="18" t="s">
        <v>135</v>
      </c>
      <c r="BE487" s="233">
        <f>IF(N487="základní",J487,0)</f>
        <v>0</v>
      </c>
      <c r="BF487" s="233">
        <f>IF(N487="snížená",J487,0)</f>
        <v>0</v>
      </c>
      <c r="BG487" s="233">
        <f>IF(N487="zákl. přenesená",J487,0)</f>
        <v>0</v>
      </c>
      <c r="BH487" s="233">
        <f>IF(N487="sníž. přenesená",J487,0)</f>
        <v>0</v>
      </c>
      <c r="BI487" s="233">
        <f>IF(N487="nulová",J487,0)</f>
        <v>0</v>
      </c>
      <c r="BJ487" s="18" t="s">
        <v>84</v>
      </c>
      <c r="BK487" s="233">
        <f>ROUND(I487*H487,2)</f>
        <v>0</v>
      </c>
      <c r="BL487" s="18" t="s">
        <v>273</v>
      </c>
      <c r="BM487" s="232" t="s">
        <v>826</v>
      </c>
    </row>
    <row r="488" s="13" customFormat="1">
      <c r="A488" s="13"/>
      <c r="B488" s="250"/>
      <c r="C488" s="251"/>
      <c r="D488" s="252" t="s">
        <v>464</v>
      </c>
      <c r="E488" s="253" t="s">
        <v>1</v>
      </c>
      <c r="F488" s="254" t="s">
        <v>806</v>
      </c>
      <c r="G488" s="251"/>
      <c r="H488" s="255">
        <v>244.5</v>
      </c>
      <c r="I488" s="256"/>
      <c r="J488" s="251"/>
      <c r="K488" s="251"/>
      <c r="L488" s="257"/>
      <c r="M488" s="258"/>
      <c r="N488" s="259"/>
      <c r="O488" s="259"/>
      <c r="P488" s="259"/>
      <c r="Q488" s="259"/>
      <c r="R488" s="259"/>
      <c r="S488" s="259"/>
      <c r="T488" s="260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1" t="s">
        <v>464</v>
      </c>
      <c r="AU488" s="261" t="s">
        <v>86</v>
      </c>
      <c r="AV488" s="13" t="s">
        <v>86</v>
      </c>
      <c r="AW488" s="13" t="s">
        <v>34</v>
      </c>
      <c r="AX488" s="13" t="s">
        <v>76</v>
      </c>
      <c r="AY488" s="261" t="s">
        <v>135</v>
      </c>
    </row>
    <row r="489" s="14" customFormat="1">
      <c r="A489" s="14"/>
      <c r="B489" s="262"/>
      <c r="C489" s="263"/>
      <c r="D489" s="252" t="s">
        <v>464</v>
      </c>
      <c r="E489" s="264" t="s">
        <v>1</v>
      </c>
      <c r="F489" s="265" t="s">
        <v>466</v>
      </c>
      <c r="G489" s="263"/>
      <c r="H489" s="266">
        <v>244.5</v>
      </c>
      <c r="I489" s="267"/>
      <c r="J489" s="263"/>
      <c r="K489" s="263"/>
      <c r="L489" s="268"/>
      <c r="M489" s="269"/>
      <c r="N489" s="270"/>
      <c r="O489" s="270"/>
      <c r="P489" s="270"/>
      <c r="Q489" s="270"/>
      <c r="R489" s="270"/>
      <c r="S489" s="270"/>
      <c r="T489" s="271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72" t="s">
        <v>464</v>
      </c>
      <c r="AU489" s="272" t="s">
        <v>86</v>
      </c>
      <c r="AV489" s="14" t="s">
        <v>142</v>
      </c>
      <c r="AW489" s="14" t="s">
        <v>34</v>
      </c>
      <c r="AX489" s="14" t="s">
        <v>84</v>
      </c>
      <c r="AY489" s="272" t="s">
        <v>135</v>
      </c>
    </row>
    <row r="490" s="2" customFormat="1" ht="21.75" customHeight="1">
      <c r="A490" s="39"/>
      <c r="B490" s="40"/>
      <c r="C490" s="220" t="s">
        <v>359</v>
      </c>
      <c r="D490" s="220" t="s">
        <v>138</v>
      </c>
      <c r="E490" s="221" t="s">
        <v>827</v>
      </c>
      <c r="F490" s="222" t="s">
        <v>828</v>
      </c>
      <c r="G490" s="223" t="s">
        <v>212</v>
      </c>
      <c r="H490" s="224">
        <v>244.5</v>
      </c>
      <c r="I490" s="225"/>
      <c r="J490" s="226">
        <f>ROUND(I490*H490,2)</f>
        <v>0</v>
      </c>
      <c r="K490" s="227"/>
      <c r="L490" s="45"/>
      <c r="M490" s="228" t="s">
        <v>1</v>
      </c>
      <c r="N490" s="229" t="s">
        <v>41</v>
      </c>
      <c r="O490" s="92"/>
      <c r="P490" s="230">
        <f>O490*H490</f>
        <v>0</v>
      </c>
      <c r="Q490" s="230">
        <v>0</v>
      </c>
      <c r="R490" s="230">
        <f>Q490*H490</f>
        <v>0</v>
      </c>
      <c r="S490" s="230">
        <v>0</v>
      </c>
      <c r="T490" s="231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2" t="s">
        <v>273</v>
      </c>
      <c r="AT490" s="232" t="s">
        <v>138</v>
      </c>
      <c r="AU490" s="232" t="s">
        <v>86</v>
      </c>
      <c r="AY490" s="18" t="s">
        <v>135</v>
      </c>
      <c r="BE490" s="233">
        <f>IF(N490="základní",J490,0)</f>
        <v>0</v>
      </c>
      <c r="BF490" s="233">
        <f>IF(N490="snížená",J490,0)</f>
        <v>0</v>
      </c>
      <c r="BG490" s="233">
        <f>IF(N490="zákl. přenesená",J490,0)</f>
        <v>0</v>
      </c>
      <c r="BH490" s="233">
        <f>IF(N490="sníž. přenesená",J490,0)</f>
        <v>0</v>
      </c>
      <c r="BI490" s="233">
        <f>IF(N490="nulová",J490,0)</f>
        <v>0</v>
      </c>
      <c r="BJ490" s="18" t="s">
        <v>84</v>
      </c>
      <c r="BK490" s="233">
        <f>ROUND(I490*H490,2)</f>
        <v>0</v>
      </c>
      <c r="BL490" s="18" t="s">
        <v>273</v>
      </c>
      <c r="BM490" s="232" t="s">
        <v>829</v>
      </c>
    </row>
    <row r="491" s="13" customFormat="1">
      <c r="A491" s="13"/>
      <c r="B491" s="250"/>
      <c r="C491" s="251"/>
      <c r="D491" s="252" t="s">
        <v>464</v>
      </c>
      <c r="E491" s="253" t="s">
        <v>1</v>
      </c>
      <c r="F491" s="254" t="s">
        <v>806</v>
      </c>
      <c r="G491" s="251"/>
      <c r="H491" s="255">
        <v>244.5</v>
      </c>
      <c r="I491" s="256"/>
      <c r="J491" s="251"/>
      <c r="K491" s="251"/>
      <c r="L491" s="257"/>
      <c r="M491" s="258"/>
      <c r="N491" s="259"/>
      <c r="O491" s="259"/>
      <c r="P491" s="259"/>
      <c r="Q491" s="259"/>
      <c r="R491" s="259"/>
      <c r="S491" s="259"/>
      <c r="T491" s="260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61" t="s">
        <v>464</v>
      </c>
      <c r="AU491" s="261" t="s">
        <v>86</v>
      </c>
      <c r="AV491" s="13" t="s">
        <v>86</v>
      </c>
      <c r="AW491" s="13" t="s">
        <v>34</v>
      </c>
      <c r="AX491" s="13" t="s">
        <v>76</v>
      </c>
      <c r="AY491" s="261" t="s">
        <v>135</v>
      </c>
    </row>
    <row r="492" s="14" customFormat="1">
      <c r="A492" s="14"/>
      <c r="B492" s="262"/>
      <c r="C492" s="263"/>
      <c r="D492" s="252" t="s">
        <v>464</v>
      </c>
      <c r="E492" s="264" t="s">
        <v>1</v>
      </c>
      <c r="F492" s="265" t="s">
        <v>466</v>
      </c>
      <c r="G492" s="263"/>
      <c r="H492" s="266">
        <v>244.5</v>
      </c>
      <c r="I492" s="267"/>
      <c r="J492" s="263"/>
      <c r="K492" s="263"/>
      <c r="L492" s="268"/>
      <c r="M492" s="269"/>
      <c r="N492" s="270"/>
      <c r="O492" s="270"/>
      <c r="P492" s="270"/>
      <c r="Q492" s="270"/>
      <c r="R492" s="270"/>
      <c r="S492" s="270"/>
      <c r="T492" s="271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72" t="s">
        <v>464</v>
      </c>
      <c r="AU492" s="272" t="s">
        <v>86</v>
      </c>
      <c r="AV492" s="14" t="s">
        <v>142</v>
      </c>
      <c r="AW492" s="14" t="s">
        <v>34</v>
      </c>
      <c r="AX492" s="14" t="s">
        <v>84</v>
      </c>
      <c r="AY492" s="272" t="s">
        <v>135</v>
      </c>
    </row>
    <row r="493" s="2" customFormat="1" ht="24.15" customHeight="1">
      <c r="A493" s="39"/>
      <c r="B493" s="40"/>
      <c r="C493" s="220" t="s">
        <v>830</v>
      </c>
      <c r="D493" s="220" t="s">
        <v>138</v>
      </c>
      <c r="E493" s="221" t="s">
        <v>831</v>
      </c>
      <c r="F493" s="222" t="s">
        <v>832</v>
      </c>
      <c r="G493" s="223" t="s">
        <v>212</v>
      </c>
      <c r="H493" s="224">
        <v>244.5</v>
      </c>
      <c r="I493" s="225"/>
      <c r="J493" s="226">
        <f>ROUND(I493*H493,2)</f>
        <v>0</v>
      </c>
      <c r="K493" s="227"/>
      <c r="L493" s="45"/>
      <c r="M493" s="228" t="s">
        <v>1</v>
      </c>
      <c r="N493" s="229" t="s">
        <v>41</v>
      </c>
      <c r="O493" s="92"/>
      <c r="P493" s="230">
        <f>O493*H493</f>
        <v>0</v>
      </c>
      <c r="Q493" s="230">
        <v>0</v>
      </c>
      <c r="R493" s="230">
        <f>Q493*H493</f>
        <v>0</v>
      </c>
      <c r="S493" s="230">
        <v>0</v>
      </c>
      <c r="T493" s="231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2" t="s">
        <v>273</v>
      </c>
      <c r="AT493" s="232" t="s">
        <v>138</v>
      </c>
      <c r="AU493" s="232" t="s">
        <v>86</v>
      </c>
      <c r="AY493" s="18" t="s">
        <v>135</v>
      </c>
      <c r="BE493" s="233">
        <f>IF(N493="základní",J493,0)</f>
        <v>0</v>
      </c>
      <c r="BF493" s="233">
        <f>IF(N493="snížená",J493,0)</f>
        <v>0</v>
      </c>
      <c r="BG493" s="233">
        <f>IF(N493="zákl. přenesená",J493,0)</f>
        <v>0</v>
      </c>
      <c r="BH493" s="233">
        <f>IF(N493="sníž. přenesená",J493,0)</f>
        <v>0</v>
      </c>
      <c r="BI493" s="233">
        <f>IF(N493="nulová",J493,0)</f>
        <v>0</v>
      </c>
      <c r="BJ493" s="18" t="s">
        <v>84</v>
      </c>
      <c r="BK493" s="233">
        <f>ROUND(I493*H493,2)</f>
        <v>0</v>
      </c>
      <c r="BL493" s="18" t="s">
        <v>273</v>
      </c>
      <c r="BM493" s="232" t="s">
        <v>833</v>
      </c>
    </row>
    <row r="494" s="13" customFormat="1">
      <c r="A494" s="13"/>
      <c r="B494" s="250"/>
      <c r="C494" s="251"/>
      <c r="D494" s="252" t="s">
        <v>464</v>
      </c>
      <c r="E494" s="253" t="s">
        <v>1</v>
      </c>
      <c r="F494" s="254" t="s">
        <v>806</v>
      </c>
      <c r="G494" s="251"/>
      <c r="H494" s="255">
        <v>244.5</v>
      </c>
      <c r="I494" s="256"/>
      <c r="J494" s="251"/>
      <c r="K494" s="251"/>
      <c r="L494" s="257"/>
      <c r="M494" s="258"/>
      <c r="N494" s="259"/>
      <c r="O494" s="259"/>
      <c r="P494" s="259"/>
      <c r="Q494" s="259"/>
      <c r="R494" s="259"/>
      <c r="S494" s="259"/>
      <c r="T494" s="26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61" t="s">
        <v>464</v>
      </c>
      <c r="AU494" s="261" t="s">
        <v>86</v>
      </c>
      <c r="AV494" s="13" t="s">
        <v>86</v>
      </c>
      <c r="AW494" s="13" t="s">
        <v>34</v>
      </c>
      <c r="AX494" s="13" t="s">
        <v>76</v>
      </c>
      <c r="AY494" s="261" t="s">
        <v>135</v>
      </c>
    </row>
    <row r="495" s="14" customFormat="1">
      <c r="A495" s="14"/>
      <c r="B495" s="262"/>
      <c r="C495" s="263"/>
      <c r="D495" s="252" t="s">
        <v>464</v>
      </c>
      <c r="E495" s="264" t="s">
        <v>1</v>
      </c>
      <c r="F495" s="265" t="s">
        <v>466</v>
      </c>
      <c r="G495" s="263"/>
      <c r="H495" s="266">
        <v>244.5</v>
      </c>
      <c r="I495" s="267"/>
      <c r="J495" s="263"/>
      <c r="K495" s="263"/>
      <c r="L495" s="268"/>
      <c r="M495" s="269"/>
      <c r="N495" s="270"/>
      <c r="O495" s="270"/>
      <c r="P495" s="270"/>
      <c r="Q495" s="270"/>
      <c r="R495" s="270"/>
      <c r="S495" s="270"/>
      <c r="T495" s="271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72" t="s">
        <v>464</v>
      </c>
      <c r="AU495" s="272" t="s">
        <v>86</v>
      </c>
      <c r="AV495" s="14" t="s">
        <v>142</v>
      </c>
      <c r="AW495" s="14" t="s">
        <v>34</v>
      </c>
      <c r="AX495" s="14" t="s">
        <v>84</v>
      </c>
      <c r="AY495" s="272" t="s">
        <v>135</v>
      </c>
    </row>
    <row r="496" s="2" customFormat="1" ht="24.15" customHeight="1">
      <c r="A496" s="39"/>
      <c r="B496" s="40"/>
      <c r="C496" s="234" t="s">
        <v>136</v>
      </c>
      <c r="D496" s="234" t="s">
        <v>199</v>
      </c>
      <c r="E496" s="235" t="s">
        <v>834</v>
      </c>
      <c r="F496" s="236" t="s">
        <v>835</v>
      </c>
      <c r="G496" s="237" t="s">
        <v>212</v>
      </c>
      <c r="H496" s="238">
        <v>256.72500000000002</v>
      </c>
      <c r="I496" s="239"/>
      <c r="J496" s="240">
        <f>ROUND(I496*H496,2)</f>
        <v>0</v>
      </c>
      <c r="K496" s="241"/>
      <c r="L496" s="242"/>
      <c r="M496" s="243" t="s">
        <v>1</v>
      </c>
      <c r="N496" s="244" t="s">
        <v>41</v>
      </c>
      <c r="O496" s="92"/>
      <c r="P496" s="230">
        <f>O496*H496</f>
        <v>0</v>
      </c>
      <c r="Q496" s="230">
        <v>0</v>
      </c>
      <c r="R496" s="230">
        <f>Q496*H496</f>
        <v>0</v>
      </c>
      <c r="S496" s="230">
        <v>0</v>
      </c>
      <c r="T496" s="231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2" t="s">
        <v>836</v>
      </c>
      <c r="AT496" s="232" t="s">
        <v>199</v>
      </c>
      <c r="AU496" s="232" t="s">
        <v>86</v>
      </c>
      <c r="AY496" s="18" t="s">
        <v>135</v>
      </c>
      <c r="BE496" s="233">
        <f>IF(N496="základní",J496,0)</f>
        <v>0</v>
      </c>
      <c r="BF496" s="233">
        <f>IF(N496="snížená",J496,0)</f>
        <v>0</v>
      </c>
      <c r="BG496" s="233">
        <f>IF(N496="zákl. přenesená",J496,0)</f>
        <v>0</v>
      </c>
      <c r="BH496" s="233">
        <f>IF(N496="sníž. přenesená",J496,0)</f>
        <v>0</v>
      </c>
      <c r="BI496" s="233">
        <f>IF(N496="nulová",J496,0)</f>
        <v>0</v>
      </c>
      <c r="BJ496" s="18" t="s">
        <v>84</v>
      </c>
      <c r="BK496" s="233">
        <f>ROUND(I496*H496,2)</f>
        <v>0</v>
      </c>
      <c r="BL496" s="18" t="s">
        <v>273</v>
      </c>
      <c r="BM496" s="232" t="s">
        <v>837</v>
      </c>
    </row>
    <row r="497" s="13" customFormat="1">
      <c r="A497" s="13"/>
      <c r="B497" s="250"/>
      <c r="C497" s="251"/>
      <c r="D497" s="252" t="s">
        <v>464</v>
      </c>
      <c r="E497" s="253" t="s">
        <v>1</v>
      </c>
      <c r="F497" s="254" t="s">
        <v>806</v>
      </c>
      <c r="G497" s="251"/>
      <c r="H497" s="255">
        <v>244.5</v>
      </c>
      <c r="I497" s="256"/>
      <c r="J497" s="251"/>
      <c r="K497" s="251"/>
      <c r="L497" s="257"/>
      <c r="M497" s="258"/>
      <c r="N497" s="259"/>
      <c r="O497" s="259"/>
      <c r="P497" s="259"/>
      <c r="Q497" s="259"/>
      <c r="R497" s="259"/>
      <c r="S497" s="259"/>
      <c r="T497" s="260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61" t="s">
        <v>464</v>
      </c>
      <c r="AU497" s="261" t="s">
        <v>86</v>
      </c>
      <c r="AV497" s="13" t="s">
        <v>86</v>
      </c>
      <c r="AW497" s="13" t="s">
        <v>34</v>
      </c>
      <c r="AX497" s="13" t="s">
        <v>76</v>
      </c>
      <c r="AY497" s="261" t="s">
        <v>135</v>
      </c>
    </row>
    <row r="498" s="14" customFormat="1">
      <c r="A498" s="14"/>
      <c r="B498" s="262"/>
      <c r="C498" s="263"/>
      <c r="D498" s="252" t="s">
        <v>464</v>
      </c>
      <c r="E498" s="264" t="s">
        <v>1</v>
      </c>
      <c r="F498" s="265" t="s">
        <v>466</v>
      </c>
      <c r="G498" s="263"/>
      <c r="H498" s="266">
        <v>244.5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72" t="s">
        <v>464</v>
      </c>
      <c r="AU498" s="272" t="s">
        <v>86</v>
      </c>
      <c r="AV498" s="14" t="s">
        <v>142</v>
      </c>
      <c r="AW498" s="14" t="s">
        <v>34</v>
      </c>
      <c r="AX498" s="14" t="s">
        <v>76</v>
      </c>
      <c r="AY498" s="272" t="s">
        <v>135</v>
      </c>
    </row>
    <row r="499" s="13" customFormat="1">
      <c r="A499" s="13"/>
      <c r="B499" s="250"/>
      <c r="C499" s="251"/>
      <c r="D499" s="252" t="s">
        <v>464</v>
      </c>
      <c r="E499" s="253" t="s">
        <v>1</v>
      </c>
      <c r="F499" s="254" t="s">
        <v>838</v>
      </c>
      <c r="G499" s="251"/>
      <c r="H499" s="255">
        <v>256.72500000000002</v>
      </c>
      <c r="I499" s="256"/>
      <c r="J499" s="251"/>
      <c r="K499" s="251"/>
      <c r="L499" s="257"/>
      <c r="M499" s="258"/>
      <c r="N499" s="259"/>
      <c r="O499" s="259"/>
      <c r="P499" s="259"/>
      <c r="Q499" s="259"/>
      <c r="R499" s="259"/>
      <c r="S499" s="259"/>
      <c r="T499" s="26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1" t="s">
        <v>464</v>
      </c>
      <c r="AU499" s="261" t="s">
        <v>86</v>
      </c>
      <c r="AV499" s="13" t="s">
        <v>86</v>
      </c>
      <c r="AW499" s="13" t="s">
        <v>34</v>
      </c>
      <c r="AX499" s="13" t="s">
        <v>76</v>
      </c>
      <c r="AY499" s="261" t="s">
        <v>135</v>
      </c>
    </row>
    <row r="500" s="14" customFormat="1">
      <c r="A500" s="14"/>
      <c r="B500" s="262"/>
      <c r="C500" s="263"/>
      <c r="D500" s="252" t="s">
        <v>464</v>
      </c>
      <c r="E500" s="264" t="s">
        <v>1</v>
      </c>
      <c r="F500" s="265" t="s">
        <v>466</v>
      </c>
      <c r="G500" s="263"/>
      <c r="H500" s="266">
        <v>256.72500000000002</v>
      </c>
      <c r="I500" s="267"/>
      <c r="J500" s="263"/>
      <c r="K500" s="263"/>
      <c r="L500" s="268"/>
      <c r="M500" s="269"/>
      <c r="N500" s="270"/>
      <c r="O500" s="270"/>
      <c r="P500" s="270"/>
      <c r="Q500" s="270"/>
      <c r="R500" s="270"/>
      <c r="S500" s="270"/>
      <c r="T500" s="271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72" t="s">
        <v>464</v>
      </c>
      <c r="AU500" s="272" t="s">
        <v>86</v>
      </c>
      <c r="AV500" s="14" t="s">
        <v>142</v>
      </c>
      <c r="AW500" s="14" t="s">
        <v>34</v>
      </c>
      <c r="AX500" s="14" t="s">
        <v>84</v>
      </c>
      <c r="AY500" s="272" t="s">
        <v>135</v>
      </c>
    </row>
    <row r="501" s="2" customFormat="1" ht="24.15" customHeight="1">
      <c r="A501" s="39"/>
      <c r="B501" s="40"/>
      <c r="C501" s="220" t="s">
        <v>839</v>
      </c>
      <c r="D501" s="220" t="s">
        <v>138</v>
      </c>
      <c r="E501" s="221" t="s">
        <v>840</v>
      </c>
      <c r="F501" s="222" t="s">
        <v>841</v>
      </c>
      <c r="G501" s="223" t="s">
        <v>339</v>
      </c>
      <c r="H501" s="224">
        <v>0.222</v>
      </c>
      <c r="I501" s="225"/>
      <c r="J501" s="226">
        <f>ROUND(I501*H501,2)</f>
        <v>0</v>
      </c>
      <c r="K501" s="227"/>
      <c r="L501" s="45"/>
      <c r="M501" s="245" t="s">
        <v>1</v>
      </c>
      <c r="N501" s="246" t="s">
        <v>41</v>
      </c>
      <c r="O501" s="247"/>
      <c r="P501" s="248">
        <f>O501*H501</f>
        <v>0</v>
      </c>
      <c r="Q501" s="248">
        <v>0</v>
      </c>
      <c r="R501" s="248">
        <f>Q501*H501</f>
        <v>0</v>
      </c>
      <c r="S501" s="248">
        <v>0</v>
      </c>
      <c r="T501" s="249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2" t="s">
        <v>273</v>
      </c>
      <c r="AT501" s="232" t="s">
        <v>138</v>
      </c>
      <c r="AU501" s="232" t="s">
        <v>86</v>
      </c>
      <c r="AY501" s="18" t="s">
        <v>135</v>
      </c>
      <c r="BE501" s="233">
        <f>IF(N501="základní",J501,0)</f>
        <v>0</v>
      </c>
      <c r="BF501" s="233">
        <f>IF(N501="snížená",J501,0)</f>
        <v>0</v>
      </c>
      <c r="BG501" s="233">
        <f>IF(N501="zákl. přenesená",J501,0)</f>
        <v>0</v>
      </c>
      <c r="BH501" s="233">
        <f>IF(N501="sníž. přenesená",J501,0)</f>
        <v>0</v>
      </c>
      <c r="BI501" s="233">
        <f>IF(N501="nulová",J501,0)</f>
        <v>0</v>
      </c>
      <c r="BJ501" s="18" t="s">
        <v>84</v>
      </c>
      <c r="BK501" s="233">
        <f>ROUND(I501*H501,2)</f>
        <v>0</v>
      </c>
      <c r="BL501" s="18" t="s">
        <v>273</v>
      </c>
      <c r="BM501" s="232" t="s">
        <v>842</v>
      </c>
    </row>
    <row r="502" s="2" customFormat="1" ht="6.96" customHeight="1">
      <c r="A502" s="39"/>
      <c r="B502" s="67"/>
      <c r="C502" s="68"/>
      <c r="D502" s="68"/>
      <c r="E502" s="68"/>
      <c r="F502" s="68"/>
      <c r="G502" s="68"/>
      <c r="H502" s="68"/>
      <c r="I502" s="68"/>
      <c r="J502" s="68"/>
      <c r="K502" s="68"/>
      <c r="L502" s="45"/>
      <c r="M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</row>
  </sheetData>
  <sheetProtection sheet="1" autoFilter="0" formatColumns="0" formatRows="0" objects="1" scenarios="1" spinCount="100000" saltValue="jxeeuC7jErAN1HQ88SD2+bxaBsA/TiPZ/Pc3SvkrW3fducAIL0JqPwhk9/WtuubtpxmrLu0HiFweKwKJ8LF2gQ==" hashValue="bAEZwimAXcODFqRYKYUZsI0e0fhKEKQfD35gv/toel/KF7MFtxiNIHhkvjJHQpmWMoixWLz7kIB5xHAyw8RpAQ==" algorithmName="SHA-512" password="C70C"/>
  <autoFilter ref="C131:K501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chodníku Fišerova – II.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843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32</v>
      </c>
      <c r="G12" s="39"/>
      <c r="H12" s="39"/>
      <c r="I12" s="141" t="s">
        <v>22</v>
      </c>
      <c r="J12" s="145" t="str">
        <f>'Rekapitulace stavby'!AN8</f>
        <v>27. 8. 2025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>00266230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Město Bílina</v>
      </c>
      <c r="F15" s="39"/>
      <c r="G15" s="39"/>
      <c r="H15" s="39"/>
      <c r="I15" s="141" t="s">
        <v>28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28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ROUND((SUM(BE120:BE135)),  2)</f>
        <v>0</v>
      </c>
      <c r="G33" s="39"/>
      <c r="H33" s="39"/>
      <c r="I33" s="156">
        <v>0.20999999999999999</v>
      </c>
      <c r="J33" s="155">
        <f>ROUND(((SUM(BE120:BE135))*I33),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ROUND((SUM(BF120:BF135)),  2)</f>
        <v>0</v>
      </c>
      <c r="G34" s="39"/>
      <c r="H34" s="39"/>
      <c r="I34" s="156">
        <v>0.12</v>
      </c>
      <c r="J34" s="155">
        <f>ROUND(((SUM(BF120:BF135))*I34),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ROUND((SUM(BG120:BG135)),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ROUND((SUM(BH120:BH135)),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ROUND((SUM(BI120:BI135)),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chodníku Fišerova – II.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rozpočtové...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844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845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846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847</v>
      </c>
      <c r="E100" s="189"/>
      <c r="F100" s="189"/>
      <c r="G100" s="189"/>
      <c r="H100" s="189"/>
      <c r="I100" s="189"/>
      <c r="J100" s="190">
        <f>J133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120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Oprava chodníku Fišerova – II. etapa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94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VRN - Vedlejší rozpočtové...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 xml:space="preserve"> </v>
      </c>
      <c r="G114" s="41"/>
      <c r="H114" s="41"/>
      <c r="I114" s="33" t="s">
        <v>22</v>
      </c>
      <c r="J114" s="80" t="str">
        <f>IF(J12="","",J12)</f>
        <v>27. 8. 2025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Město Bílina</v>
      </c>
      <c r="G116" s="41"/>
      <c r="H116" s="41"/>
      <c r="I116" s="33" t="s">
        <v>31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29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121</v>
      </c>
      <c r="D119" s="195" t="s">
        <v>61</v>
      </c>
      <c r="E119" s="195" t="s">
        <v>57</v>
      </c>
      <c r="F119" s="195" t="s">
        <v>58</v>
      </c>
      <c r="G119" s="195" t="s">
        <v>122</v>
      </c>
      <c r="H119" s="195" t="s">
        <v>123</v>
      </c>
      <c r="I119" s="195" t="s">
        <v>124</v>
      </c>
      <c r="J119" s="196" t="s">
        <v>98</v>
      </c>
      <c r="K119" s="197" t="s">
        <v>125</v>
      </c>
      <c r="L119" s="198"/>
      <c r="M119" s="101" t="s">
        <v>1</v>
      </c>
      <c r="N119" s="102" t="s">
        <v>40</v>
      </c>
      <c r="O119" s="102" t="s">
        <v>126</v>
      </c>
      <c r="P119" s="102" t="s">
        <v>127</v>
      </c>
      <c r="Q119" s="102" t="s">
        <v>128</v>
      </c>
      <c r="R119" s="102" t="s">
        <v>129</v>
      </c>
      <c r="S119" s="102" t="s">
        <v>130</v>
      </c>
      <c r="T119" s="103" t="s">
        <v>131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132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100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90</v>
      </c>
      <c r="F121" s="207" t="s">
        <v>848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P122+P130+P133</f>
        <v>0</v>
      </c>
      <c r="Q121" s="212"/>
      <c r="R121" s="213">
        <f>R122+R130+R133</f>
        <v>0</v>
      </c>
      <c r="S121" s="212"/>
      <c r="T121" s="214">
        <f>T122+T130+T133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154</v>
      </c>
      <c r="AT121" s="216" t="s">
        <v>75</v>
      </c>
      <c r="AU121" s="216" t="s">
        <v>76</v>
      </c>
      <c r="AY121" s="215" t="s">
        <v>135</v>
      </c>
      <c r="BK121" s="217">
        <f>BK122+BK130+BK133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849</v>
      </c>
      <c r="F122" s="218" t="s">
        <v>850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SUM(P123:P129)</f>
        <v>0</v>
      </c>
      <c r="Q122" s="212"/>
      <c r="R122" s="213">
        <f>SUM(R123:R129)</f>
        <v>0</v>
      </c>
      <c r="S122" s="212"/>
      <c r="T122" s="214">
        <f>SUM(T123:T129)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154</v>
      </c>
      <c r="AT122" s="216" t="s">
        <v>75</v>
      </c>
      <c r="AU122" s="216" t="s">
        <v>84</v>
      </c>
      <c r="AY122" s="215" t="s">
        <v>135</v>
      </c>
      <c r="BK122" s="217">
        <f>SUM(BK123:BK129)</f>
        <v>0</v>
      </c>
    </row>
    <row r="123" s="2" customFormat="1" ht="16.5" customHeight="1">
      <c r="A123" s="39"/>
      <c r="B123" s="40"/>
      <c r="C123" s="220" t="s">
        <v>84</v>
      </c>
      <c r="D123" s="220" t="s">
        <v>138</v>
      </c>
      <c r="E123" s="221" t="s">
        <v>851</v>
      </c>
      <c r="F123" s="222" t="s">
        <v>852</v>
      </c>
      <c r="G123" s="223" t="s">
        <v>853</v>
      </c>
      <c r="H123" s="224">
        <v>1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41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142</v>
      </c>
      <c r="AT123" s="232" t="s">
        <v>138</v>
      </c>
      <c r="AU123" s="232" t="s">
        <v>86</v>
      </c>
      <c r="AY123" s="18" t="s">
        <v>135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84</v>
      </c>
      <c r="BK123" s="233">
        <f>ROUND(I123*H123,2)</f>
        <v>0</v>
      </c>
      <c r="BL123" s="18" t="s">
        <v>142</v>
      </c>
      <c r="BM123" s="232" t="s">
        <v>86</v>
      </c>
    </row>
    <row r="124" s="2" customFormat="1" ht="16.5" customHeight="1">
      <c r="A124" s="39"/>
      <c r="B124" s="40"/>
      <c r="C124" s="220" t="s">
        <v>86</v>
      </c>
      <c r="D124" s="220" t="s">
        <v>138</v>
      </c>
      <c r="E124" s="221" t="s">
        <v>854</v>
      </c>
      <c r="F124" s="222" t="s">
        <v>855</v>
      </c>
      <c r="G124" s="223" t="s">
        <v>853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41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142</v>
      </c>
      <c r="AT124" s="232" t="s">
        <v>138</v>
      </c>
      <c r="AU124" s="232" t="s">
        <v>86</v>
      </c>
      <c r="AY124" s="18" t="s">
        <v>135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84</v>
      </c>
      <c r="BK124" s="233">
        <f>ROUND(I124*H124,2)</f>
        <v>0</v>
      </c>
      <c r="BL124" s="18" t="s">
        <v>142</v>
      </c>
      <c r="BM124" s="232" t="s">
        <v>142</v>
      </c>
    </row>
    <row r="125" s="2" customFormat="1" ht="16.5" customHeight="1">
      <c r="A125" s="39"/>
      <c r="B125" s="40"/>
      <c r="C125" s="220" t="s">
        <v>145</v>
      </c>
      <c r="D125" s="220" t="s">
        <v>138</v>
      </c>
      <c r="E125" s="221" t="s">
        <v>856</v>
      </c>
      <c r="F125" s="222" t="s">
        <v>857</v>
      </c>
      <c r="G125" s="223" t="s">
        <v>853</v>
      </c>
      <c r="H125" s="224">
        <v>1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41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142</v>
      </c>
      <c r="AT125" s="232" t="s">
        <v>138</v>
      </c>
      <c r="AU125" s="232" t="s">
        <v>86</v>
      </c>
      <c r="AY125" s="18" t="s">
        <v>135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84</v>
      </c>
      <c r="BK125" s="233">
        <f>ROUND(I125*H125,2)</f>
        <v>0</v>
      </c>
      <c r="BL125" s="18" t="s">
        <v>142</v>
      </c>
      <c r="BM125" s="232" t="s">
        <v>148</v>
      </c>
    </row>
    <row r="126" s="2" customFormat="1" ht="16.5" customHeight="1">
      <c r="A126" s="39"/>
      <c r="B126" s="40"/>
      <c r="C126" s="220" t="s">
        <v>142</v>
      </c>
      <c r="D126" s="220" t="s">
        <v>138</v>
      </c>
      <c r="E126" s="221" t="s">
        <v>858</v>
      </c>
      <c r="F126" s="222" t="s">
        <v>859</v>
      </c>
      <c r="G126" s="223" t="s">
        <v>853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41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142</v>
      </c>
      <c r="AT126" s="232" t="s">
        <v>138</v>
      </c>
      <c r="AU126" s="232" t="s">
        <v>86</v>
      </c>
      <c r="AY126" s="18" t="s">
        <v>135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84</v>
      </c>
      <c r="BK126" s="233">
        <f>ROUND(I126*H126,2)</f>
        <v>0</v>
      </c>
      <c r="BL126" s="18" t="s">
        <v>142</v>
      </c>
      <c r="BM126" s="232" t="s">
        <v>151</v>
      </c>
    </row>
    <row r="127" s="2" customFormat="1" ht="16.5" customHeight="1">
      <c r="A127" s="39"/>
      <c r="B127" s="40"/>
      <c r="C127" s="220" t="s">
        <v>154</v>
      </c>
      <c r="D127" s="220" t="s">
        <v>138</v>
      </c>
      <c r="E127" s="221" t="s">
        <v>860</v>
      </c>
      <c r="F127" s="222" t="s">
        <v>861</v>
      </c>
      <c r="G127" s="223" t="s">
        <v>853</v>
      </c>
      <c r="H127" s="224">
        <v>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41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142</v>
      </c>
      <c r="AT127" s="232" t="s">
        <v>138</v>
      </c>
      <c r="AU127" s="232" t="s">
        <v>86</v>
      </c>
      <c r="AY127" s="18" t="s">
        <v>135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84</v>
      </c>
      <c r="BK127" s="233">
        <f>ROUND(I127*H127,2)</f>
        <v>0</v>
      </c>
      <c r="BL127" s="18" t="s">
        <v>142</v>
      </c>
      <c r="BM127" s="232" t="s">
        <v>158</v>
      </c>
    </row>
    <row r="128" s="2" customFormat="1" ht="16.5" customHeight="1">
      <c r="A128" s="39"/>
      <c r="B128" s="40"/>
      <c r="C128" s="220" t="s">
        <v>148</v>
      </c>
      <c r="D128" s="220" t="s">
        <v>138</v>
      </c>
      <c r="E128" s="221" t="s">
        <v>862</v>
      </c>
      <c r="F128" s="222" t="s">
        <v>863</v>
      </c>
      <c r="G128" s="223" t="s">
        <v>853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41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142</v>
      </c>
      <c r="AT128" s="232" t="s">
        <v>138</v>
      </c>
      <c r="AU128" s="232" t="s">
        <v>86</v>
      </c>
      <c r="AY128" s="18" t="s">
        <v>135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84</v>
      </c>
      <c r="BK128" s="233">
        <f>ROUND(I128*H128,2)</f>
        <v>0</v>
      </c>
      <c r="BL128" s="18" t="s">
        <v>142</v>
      </c>
      <c r="BM128" s="232" t="s">
        <v>8</v>
      </c>
    </row>
    <row r="129" s="2" customFormat="1" ht="16.5" customHeight="1">
      <c r="A129" s="39"/>
      <c r="B129" s="40"/>
      <c r="C129" s="220" t="s">
        <v>165</v>
      </c>
      <c r="D129" s="220" t="s">
        <v>138</v>
      </c>
      <c r="E129" s="221" t="s">
        <v>864</v>
      </c>
      <c r="F129" s="222" t="s">
        <v>865</v>
      </c>
      <c r="G129" s="223" t="s">
        <v>853</v>
      </c>
      <c r="H129" s="224">
        <v>1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41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142</v>
      </c>
      <c r="AT129" s="232" t="s">
        <v>138</v>
      </c>
      <c r="AU129" s="232" t="s">
        <v>86</v>
      </c>
      <c r="AY129" s="18" t="s">
        <v>135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84</v>
      </c>
      <c r="BK129" s="233">
        <f>ROUND(I129*H129,2)</f>
        <v>0</v>
      </c>
      <c r="BL129" s="18" t="s">
        <v>142</v>
      </c>
      <c r="BM129" s="232" t="s">
        <v>168</v>
      </c>
    </row>
    <row r="130" s="12" customFormat="1" ht="22.8" customHeight="1">
      <c r="A130" s="12"/>
      <c r="B130" s="204"/>
      <c r="C130" s="205"/>
      <c r="D130" s="206" t="s">
        <v>75</v>
      </c>
      <c r="E130" s="218" t="s">
        <v>866</v>
      </c>
      <c r="F130" s="218" t="s">
        <v>867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SUM(P131:P132)</f>
        <v>0</v>
      </c>
      <c r="Q130" s="212"/>
      <c r="R130" s="213">
        <f>SUM(R131:R132)</f>
        <v>0</v>
      </c>
      <c r="S130" s="212"/>
      <c r="T130" s="214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154</v>
      </c>
      <c r="AT130" s="216" t="s">
        <v>75</v>
      </c>
      <c r="AU130" s="216" t="s">
        <v>84</v>
      </c>
      <c r="AY130" s="215" t="s">
        <v>135</v>
      </c>
      <c r="BK130" s="217">
        <f>SUM(BK131:BK132)</f>
        <v>0</v>
      </c>
    </row>
    <row r="131" s="2" customFormat="1" ht="16.5" customHeight="1">
      <c r="A131" s="39"/>
      <c r="B131" s="40"/>
      <c r="C131" s="220" t="s">
        <v>151</v>
      </c>
      <c r="D131" s="220" t="s">
        <v>138</v>
      </c>
      <c r="E131" s="221" t="s">
        <v>868</v>
      </c>
      <c r="F131" s="222" t="s">
        <v>867</v>
      </c>
      <c r="G131" s="223" t="s">
        <v>853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41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142</v>
      </c>
      <c r="AT131" s="232" t="s">
        <v>138</v>
      </c>
      <c r="AU131" s="232" t="s">
        <v>86</v>
      </c>
      <c r="AY131" s="18" t="s">
        <v>135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84</v>
      </c>
      <c r="BK131" s="233">
        <f>ROUND(I131*H131,2)</f>
        <v>0</v>
      </c>
      <c r="BL131" s="18" t="s">
        <v>142</v>
      </c>
      <c r="BM131" s="232" t="s">
        <v>171</v>
      </c>
    </row>
    <row r="132" s="2" customFormat="1" ht="16.5" customHeight="1">
      <c r="A132" s="39"/>
      <c r="B132" s="40"/>
      <c r="C132" s="220" t="s">
        <v>174</v>
      </c>
      <c r="D132" s="220" t="s">
        <v>138</v>
      </c>
      <c r="E132" s="221" t="s">
        <v>869</v>
      </c>
      <c r="F132" s="222" t="s">
        <v>870</v>
      </c>
      <c r="G132" s="223" t="s">
        <v>853</v>
      </c>
      <c r="H132" s="224">
        <v>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41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142</v>
      </c>
      <c r="AT132" s="232" t="s">
        <v>138</v>
      </c>
      <c r="AU132" s="232" t="s">
        <v>86</v>
      </c>
      <c r="AY132" s="18" t="s">
        <v>135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84</v>
      </c>
      <c r="BK132" s="233">
        <f>ROUND(I132*H132,2)</f>
        <v>0</v>
      </c>
      <c r="BL132" s="18" t="s">
        <v>142</v>
      </c>
      <c r="BM132" s="232" t="s">
        <v>177</v>
      </c>
    </row>
    <row r="133" s="12" customFormat="1" ht="22.8" customHeight="1">
      <c r="A133" s="12"/>
      <c r="B133" s="204"/>
      <c r="C133" s="205"/>
      <c r="D133" s="206" t="s">
        <v>75</v>
      </c>
      <c r="E133" s="218" t="s">
        <v>871</v>
      </c>
      <c r="F133" s="218" t="s">
        <v>872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SUM(P134:P135)</f>
        <v>0</v>
      </c>
      <c r="Q133" s="212"/>
      <c r="R133" s="213">
        <f>SUM(R134:R135)</f>
        <v>0</v>
      </c>
      <c r="S133" s="212"/>
      <c r="T133" s="214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154</v>
      </c>
      <c r="AT133" s="216" t="s">
        <v>75</v>
      </c>
      <c r="AU133" s="216" t="s">
        <v>84</v>
      </c>
      <c r="AY133" s="215" t="s">
        <v>135</v>
      </c>
      <c r="BK133" s="217">
        <f>SUM(BK134:BK135)</f>
        <v>0</v>
      </c>
    </row>
    <row r="134" s="2" customFormat="1" ht="16.5" customHeight="1">
      <c r="A134" s="39"/>
      <c r="B134" s="40"/>
      <c r="C134" s="220" t="s">
        <v>158</v>
      </c>
      <c r="D134" s="220" t="s">
        <v>138</v>
      </c>
      <c r="E134" s="221" t="s">
        <v>873</v>
      </c>
      <c r="F134" s="222" t="s">
        <v>874</v>
      </c>
      <c r="G134" s="223" t="s">
        <v>853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41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142</v>
      </c>
      <c r="AT134" s="232" t="s">
        <v>138</v>
      </c>
      <c r="AU134" s="232" t="s">
        <v>86</v>
      </c>
      <c r="AY134" s="18" t="s">
        <v>135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84</v>
      </c>
      <c r="BK134" s="233">
        <f>ROUND(I134*H134,2)</f>
        <v>0</v>
      </c>
      <c r="BL134" s="18" t="s">
        <v>142</v>
      </c>
      <c r="BM134" s="232" t="s">
        <v>180</v>
      </c>
    </row>
    <row r="135" s="2" customFormat="1" ht="16.5" customHeight="1">
      <c r="A135" s="39"/>
      <c r="B135" s="40"/>
      <c r="C135" s="220" t="s">
        <v>181</v>
      </c>
      <c r="D135" s="220" t="s">
        <v>138</v>
      </c>
      <c r="E135" s="221" t="s">
        <v>875</v>
      </c>
      <c r="F135" s="222" t="s">
        <v>876</v>
      </c>
      <c r="G135" s="223" t="s">
        <v>853</v>
      </c>
      <c r="H135" s="224">
        <v>1</v>
      </c>
      <c r="I135" s="225"/>
      <c r="J135" s="226">
        <f>ROUND(I135*H135,2)</f>
        <v>0</v>
      </c>
      <c r="K135" s="227"/>
      <c r="L135" s="45"/>
      <c r="M135" s="245" t="s">
        <v>1</v>
      </c>
      <c r="N135" s="246" t="s">
        <v>41</v>
      </c>
      <c r="O135" s="247"/>
      <c r="P135" s="248">
        <f>O135*H135</f>
        <v>0</v>
      </c>
      <c r="Q135" s="248">
        <v>0</v>
      </c>
      <c r="R135" s="248">
        <f>Q135*H135</f>
        <v>0</v>
      </c>
      <c r="S135" s="248">
        <v>0</v>
      </c>
      <c r="T135" s="24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142</v>
      </c>
      <c r="AT135" s="232" t="s">
        <v>138</v>
      </c>
      <c r="AU135" s="232" t="s">
        <v>86</v>
      </c>
      <c r="AY135" s="18" t="s">
        <v>135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84</v>
      </c>
      <c r="BK135" s="233">
        <f>ROUND(I135*H135,2)</f>
        <v>0</v>
      </c>
      <c r="BL135" s="18" t="s">
        <v>142</v>
      </c>
      <c r="BM135" s="232" t="s">
        <v>184</v>
      </c>
    </row>
    <row r="136" s="2" customFormat="1" ht="6.96" customHeight="1">
      <c r="A136" s="39"/>
      <c r="B136" s="67"/>
      <c r="C136" s="68"/>
      <c r="D136" s="68"/>
      <c r="E136" s="68"/>
      <c r="F136" s="68"/>
      <c r="G136" s="68"/>
      <c r="H136" s="68"/>
      <c r="I136" s="68"/>
      <c r="J136" s="68"/>
      <c r="K136" s="68"/>
      <c r="L136" s="45"/>
      <c r="M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</sheetData>
  <sheetProtection sheet="1" autoFilter="0" formatColumns="0" formatRows="0" objects="1" scenarios="1" spinCount="100000" saltValue="MDFZ4XYLZDnQHzGloTAOApAnEbkG4Ey+E9cXOEdog7FRGNaBNxI3aDYdDX4Vuted9Rb8HE+EAVU382h+sD5f3g==" hashValue="qf0X37XDKNCCk6AAyzU1yalvNFMz2VZEYVB+nypg6lIYSoCkVqv3YHIJmTVWZkdXKBmqTkAF5MMBuGGeJNS95g==" algorithmName="SHA-512" password="C70C"/>
  <autoFilter ref="C119:K13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Černá Pavla</dc:creator>
  <cp:lastModifiedBy>Černá Pavla</cp:lastModifiedBy>
  <dcterms:created xsi:type="dcterms:W3CDTF">2025-08-27T05:49:39Z</dcterms:created>
  <dcterms:modified xsi:type="dcterms:W3CDTF">2025-08-27T05:49:42Z</dcterms:modified>
</cp:coreProperties>
</file>