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2024-11-10b - ZS Bílina -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'2024-11-10b - ZS Bílina -...'!$C$135:$K$373</definedName>
    <definedName name="_xlnm.Print_Area" localSheetId="1">'2024-11-10b - ZS Bílina -...'!$C$4:$J$76,'2024-11-10b - ZS Bílina -...'!$C$123:$K$373</definedName>
    <definedName name="_xlnm.Print_Titles" localSheetId="1">'2024-11-10b - ZS Bílina -...'!$135:$135</definedName>
  </definedNames>
  <calcPr/>
</workbook>
</file>

<file path=xl/calcChain.xml><?xml version="1.0" encoding="utf-8"?>
<calcChain xmlns="http://schemas.openxmlformats.org/spreadsheetml/2006/main">
  <c i="2" l="1" r="J156"/>
  <c r="J37"/>
  <c r="J36"/>
  <c i="1" r="AY95"/>
  <c i="2" r="J35"/>
  <c i="1" r="AX95"/>
  <c i="2" r="BI371"/>
  <c r="BH371"/>
  <c r="BG371"/>
  <c r="BF371"/>
  <c r="T371"/>
  <c r="T370"/>
  <c r="R371"/>
  <c r="R370"/>
  <c r="P371"/>
  <c r="P370"/>
  <c r="BI367"/>
  <c r="BH367"/>
  <c r="BG367"/>
  <c r="BF367"/>
  <c r="T367"/>
  <c r="T366"/>
  <c r="R367"/>
  <c r="R366"/>
  <c r="P367"/>
  <c r="P366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7"/>
  <c r="BH357"/>
  <c r="BG357"/>
  <c r="BF357"/>
  <c r="T357"/>
  <c r="R357"/>
  <c r="P357"/>
  <c r="BI355"/>
  <c r="BH355"/>
  <c r="BG355"/>
  <c r="BF355"/>
  <c r="T355"/>
  <c r="R355"/>
  <c r="P355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29"/>
  <c r="BH329"/>
  <c r="BG329"/>
  <c r="BF329"/>
  <c r="T329"/>
  <c r="R329"/>
  <c r="P329"/>
  <c r="BI327"/>
  <c r="BH327"/>
  <c r="BG327"/>
  <c r="BF327"/>
  <c r="T327"/>
  <c r="R327"/>
  <c r="P327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298"/>
  <c r="BH298"/>
  <c r="BG298"/>
  <c r="BF298"/>
  <c r="T298"/>
  <c r="R298"/>
  <c r="P298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69"/>
  <c r="BH269"/>
  <c r="BG269"/>
  <c r="BF269"/>
  <c r="T269"/>
  <c r="R269"/>
  <c r="P269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8"/>
  <c r="BH218"/>
  <c r="BG218"/>
  <c r="BF218"/>
  <c r="T218"/>
  <c r="T217"/>
  <c r="R218"/>
  <c r="R217"/>
  <c r="P218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3"/>
  <c r="BH163"/>
  <c r="BG163"/>
  <c r="BF163"/>
  <c r="T163"/>
  <c r="R163"/>
  <c r="P163"/>
  <c r="BI158"/>
  <c r="BH158"/>
  <c r="BG158"/>
  <c r="BF158"/>
  <c r="T158"/>
  <c r="R158"/>
  <c r="P158"/>
  <c r="J101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T144"/>
  <c r="R145"/>
  <c r="R144"/>
  <c r="P145"/>
  <c r="P144"/>
  <c r="BI142"/>
  <c r="BH142"/>
  <c r="BG142"/>
  <c r="BF142"/>
  <c r="T142"/>
  <c r="R142"/>
  <c r="P142"/>
  <c r="BI139"/>
  <c r="BH139"/>
  <c r="BG139"/>
  <c r="BF139"/>
  <c r="T139"/>
  <c r="R139"/>
  <c r="P139"/>
  <c r="F130"/>
  <c r="E128"/>
  <c r="F89"/>
  <c r="E87"/>
  <c r="J24"/>
  <c r="E24"/>
  <c r="J92"/>
  <c r="J23"/>
  <c r="J21"/>
  <c r="E21"/>
  <c r="J132"/>
  <c r="J20"/>
  <c r="J18"/>
  <c r="E18"/>
  <c r="F133"/>
  <c r="J17"/>
  <c r="J15"/>
  <c r="E15"/>
  <c r="F91"/>
  <c r="J14"/>
  <c r="J12"/>
  <c r="J130"/>
  <c r="E7"/>
  <c r="E85"/>
  <c i="1" r="L90"/>
  <c r="AM90"/>
  <c r="AM89"/>
  <c r="L89"/>
  <c r="AM87"/>
  <c r="L87"/>
  <c r="L85"/>
  <c r="L84"/>
  <c i="2" r="J371"/>
  <c r="BK352"/>
  <c r="J321"/>
  <c r="J287"/>
  <c r="BK266"/>
  <c r="BK249"/>
  <c r="BK241"/>
  <c r="J227"/>
  <c r="BK215"/>
  <c r="BK192"/>
  <c r="J181"/>
  <c r="BK158"/>
  <c r="J142"/>
  <c r="BK364"/>
  <c r="J357"/>
  <c r="BK344"/>
  <c r="BK327"/>
  <c r="J317"/>
  <c r="BK285"/>
  <c r="J260"/>
  <c r="J241"/>
  <c r="J225"/>
  <c r="J202"/>
  <c r="J188"/>
  <c r="J367"/>
  <c r="BK346"/>
  <c r="J327"/>
  <c r="BK313"/>
  <c r="BK293"/>
  <c r="J262"/>
  <c r="J254"/>
  <c r="J215"/>
  <c r="J198"/>
  <c r="BK173"/>
  <c r="J350"/>
  <c r="BK337"/>
  <c r="BK309"/>
  <c r="J293"/>
  <c r="J258"/>
  <c r="J233"/>
  <c r="BK211"/>
  <c r="J192"/>
  <c r="J179"/>
  <c r="J163"/>
  <c r="J148"/>
  <c r="BK357"/>
  <c r="BK323"/>
  <c r="J309"/>
  <c r="BK281"/>
  <c r="J264"/>
  <c r="J247"/>
  <c r="BK239"/>
  <c r="BK225"/>
  <c r="BK204"/>
  <c r="BK188"/>
  <c r="BK179"/>
  <c r="J167"/>
  <c r="BK148"/>
  <c r="BK371"/>
  <c r="BK355"/>
  <c r="BK340"/>
  <c r="BK333"/>
  <c r="J319"/>
  <c r="BK298"/>
  <c r="J281"/>
  <c r="J245"/>
  <c r="BK227"/>
  <c r="J211"/>
  <c r="J200"/>
  <c r="BK163"/>
  <c r="J344"/>
  <c r="BK317"/>
  <c r="J295"/>
  <c r="J283"/>
  <c r="BK256"/>
  <c r="BK223"/>
  <c r="BK206"/>
  <c r="BK184"/>
  <c r="BK145"/>
  <c r="BK348"/>
  <c r="J335"/>
  <c r="J298"/>
  <c r="BK262"/>
  <c r="BK247"/>
  <c r="J229"/>
  <c r="J204"/>
  <c r="J190"/>
  <c r="J177"/>
  <c r="J158"/>
  <c r="BK142"/>
  <c r="J364"/>
  <c r="BK350"/>
  <c r="J313"/>
  <c r="BK295"/>
  <c r="BK279"/>
  <c r="BK254"/>
  <c r="BK245"/>
  <c r="BK235"/>
  <c r="J221"/>
  <c r="BK198"/>
  <c r="J186"/>
  <c r="J173"/>
  <c r="BK154"/>
  <c r="J145"/>
  <c r="BK362"/>
  <c r="J346"/>
  <c r="BK335"/>
  <c r="J323"/>
  <c r="J311"/>
  <c r="J291"/>
  <c r="J269"/>
  <c r="BK258"/>
  <c r="BK233"/>
  <c r="J206"/>
  <c r="BK196"/>
  <c r="BK177"/>
  <c r="J362"/>
  <c r="J342"/>
  <c r="BK319"/>
  <c r="BK305"/>
  <c r="BK291"/>
  <c r="BK260"/>
  <c r="J235"/>
  <c r="BK202"/>
  <c r="BK186"/>
  <c r="BK169"/>
  <c r="BK342"/>
  <c r="J333"/>
  <c r="J307"/>
  <c r="BK264"/>
  <c r="J249"/>
  <c r="BK221"/>
  <c r="BK200"/>
  <c r="BK181"/>
  <c r="BK167"/>
  <c r="J154"/>
  <c r="J139"/>
  <c r="BK367"/>
  <c r="J348"/>
  <c r="BK311"/>
  <c r="BK283"/>
  <c r="BK269"/>
  <c r="J251"/>
  <c r="J237"/>
  <c r="J223"/>
  <c r="J213"/>
  <c r="BK194"/>
  <c r="J184"/>
  <c r="J169"/>
  <c r="BK151"/>
  <c r="BK139"/>
  <c r="J360"/>
  <c r="J352"/>
  <c r="J337"/>
  <c r="J329"/>
  <c r="J305"/>
  <c r="BK287"/>
  <c r="J266"/>
  <c r="BK251"/>
  <c r="BK229"/>
  <c r="BK218"/>
  <c r="J194"/>
  <c r="J355"/>
  <c r="BK329"/>
  <c r="BK307"/>
  <c r="J279"/>
  <c r="J239"/>
  <c r="BK213"/>
  <c r="BK190"/>
  <c r="BK171"/>
  <c r="BK360"/>
  <c r="J340"/>
  <c r="BK321"/>
  <c r="J285"/>
  <c r="J256"/>
  <c r="BK237"/>
  <c r="J218"/>
  <c r="J196"/>
  <c r="J171"/>
  <c r="J151"/>
  <c i="1" r="AS94"/>
  <c i="2" l="1" r="BK138"/>
  <c r="BK147"/>
  <c r="J147"/>
  <c r="J100"/>
  <c r="T157"/>
  <c r="T166"/>
  <c r="R176"/>
  <c r="P183"/>
  <c r="P220"/>
  <c r="T232"/>
  <c r="P244"/>
  <c r="P268"/>
  <c r="T297"/>
  <c r="P339"/>
  <c r="R354"/>
  <c r="T138"/>
  <c r="R147"/>
  <c r="R157"/>
  <c r="R166"/>
  <c r="P176"/>
  <c r="T183"/>
  <c r="BK220"/>
  <c r="J220"/>
  <c r="J108"/>
  <c r="BK232"/>
  <c r="J232"/>
  <c r="J109"/>
  <c r="R244"/>
  <c r="T268"/>
  <c r="P297"/>
  <c r="R339"/>
  <c r="P354"/>
  <c r="R138"/>
  <c r="R137"/>
  <c r="T147"/>
  <c r="P157"/>
  <c r="P166"/>
  <c r="T176"/>
  <c r="R183"/>
  <c r="T220"/>
  <c r="P232"/>
  <c r="T244"/>
  <c r="R268"/>
  <c r="R297"/>
  <c r="T339"/>
  <c r="T354"/>
  <c r="P138"/>
  <c r="P147"/>
  <c r="BK157"/>
  <c r="J157"/>
  <c r="J102"/>
  <c r="BK166"/>
  <c r="J166"/>
  <c r="J103"/>
  <c r="BK176"/>
  <c r="J176"/>
  <c r="J105"/>
  <c r="BK183"/>
  <c r="J183"/>
  <c r="J106"/>
  <c r="R220"/>
  <c r="R232"/>
  <c r="BK244"/>
  <c r="J244"/>
  <c r="J110"/>
  <c r="BK268"/>
  <c r="J268"/>
  <c r="J111"/>
  <c r="BK297"/>
  <c r="J297"/>
  <c r="J112"/>
  <c r="BK339"/>
  <c r="J339"/>
  <c r="J113"/>
  <c r="BK354"/>
  <c r="J354"/>
  <c r="J114"/>
  <c r="BK144"/>
  <c r="J144"/>
  <c r="J99"/>
  <c r="BK217"/>
  <c r="J217"/>
  <c r="J107"/>
  <c r="BK366"/>
  <c r="J366"/>
  <c r="J115"/>
  <c r="BK370"/>
  <c r="J370"/>
  <c r="J116"/>
  <c r="J89"/>
  <c r="E126"/>
  <c r="F132"/>
  <c r="BE145"/>
  <c r="BE171"/>
  <c r="BE186"/>
  <c r="BE188"/>
  <c r="BE192"/>
  <c r="BE202"/>
  <c r="BE223"/>
  <c r="BE239"/>
  <c r="BE251"/>
  <c r="BE258"/>
  <c r="BE266"/>
  <c r="BE281"/>
  <c r="BE283"/>
  <c r="BE287"/>
  <c r="BE291"/>
  <c r="BE311"/>
  <c r="BE323"/>
  <c r="BE342"/>
  <c r="BE344"/>
  <c r="BE352"/>
  <c r="BE357"/>
  <c r="F92"/>
  <c r="BE142"/>
  <c r="BE148"/>
  <c r="BE158"/>
  <c r="BE163"/>
  <c r="BE177"/>
  <c r="BE179"/>
  <c r="BE196"/>
  <c r="BE198"/>
  <c r="BE218"/>
  <c r="BE225"/>
  <c r="BE233"/>
  <c r="BE235"/>
  <c r="BE241"/>
  <c r="BE245"/>
  <c r="BE262"/>
  <c r="BE285"/>
  <c r="BE295"/>
  <c r="BE305"/>
  <c r="BE309"/>
  <c r="BE321"/>
  <c r="BE335"/>
  <c r="BE350"/>
  <c r="J91"/>
  <c r="J133"/>
  <c r="BE139"/>
  <c r="BE151"/>
  <c r="BE154"/>
  <c r="BE167"/>
  <c r="BE173"/>
  <c r="BE181"/>
  <c r="BE190"/>
  <c r="BE204"/>
  <c r="BE206"/>
  <c r="BE213"/>
  <c r="BE215"/>
  <c r="BE221"/>
  <c r="BE227"/>
  <c r="BE237"/>
  <c r="BE247"/>
  <c r="BE254"/>
  <c r="BE260"/>
  <c r="BE264"/>
  <c r="BE269"/>
  <c r="BE279"/>
  <c r="BE293"/>
  <c r="BE307"/>
  <c r="BE313"/>
  <c r="BE317"/>
  <c r="BE319"/>
  <c r="BE348"/>
  <c r="BE355"/>
  <c r="BE364"/>
  <c r="BE367"/>
  <c r="BE169"/>
  <c r="BE184"/>
  <c r="BE194"/>
  <c r="BE200"/>
  <c r="BE211"/>
  <c r="BE229"/>
  <c r="BE249"/>
  <c r="BE256"/>
  <c r="BE298"/>
  <c r="BE327"/>
  <c r="BE329"/>
  <c r="BE333"/>
  <c r="BE337"/>
  <c r="BE340"/>
  <c r="BE346"/>
  <c r="BE360"/>
  <c r="BE362"/>
  <c r="BE371"/>
  <c r="F36"/>
  <c i="1" r="BC95"/>
  <c r="BC94"/>
  <c r="W32"/>
  <c i="2" r="F34"/>
  <c i="1" r="BA95"/>
  <c r="BA94"/>
  <c r="W30"/>
  <c i="2" r="F37"/>
  <c i="1" r="BD95"/>
  <c r="BD94"/>
  <c r="W33"/>
  <c i="2" r="J34"/>
  <c i="1" r="AW95"/>
  <c i="2" r="F35"/>
  <c i="1" r="BB95"/>
  <c r="BB94"/>
  <c r="AX94"/>
  <c i="2" l="1" r="T175"/>
  <c r="T137"/>
  <c r="T136"/>
  <c r="R175"/>
  <c r="R136"/>
  <c r="P137"/>
  <c r="P175"/>
  <c r="BK137"/>
  <c r="J137"/>
  <c r="J97"/>
  <c r="J138"/>
  <c r="J98"/>
  <c r="BK175"/>
  <c r="J175"/>
  <c r="J104"/>
  <c i="1" r="W31"/>
  <c r="AW94"/>
  <c r="AK30"/>
  <c i="2" r="J33"/>
  <c i="1" r="AV95"/>
  <c r="AT95"/>
  <c r="AY94"/>
  <c i="2" r="F33"/>
  <c i="1" r="AZ95"/>
  <c r="AZ94"/>
  <c r="AV94"/>
  <c r="AK29"/>
  <c i="2" l="1" r="P136"/>
  <c i="1" r="AU95"/>
  <c i="2" r="BK136"/>
  <c r="J136"/>
  <c r="J96"/>
  <c i="1" r="AU94"/>
  <c r="W29"/>
  <c r="AT94"/>
  <c i="2" l="1" r="J30"/>
  <c i="1" r="AG95"/>
  <c r="AG94"/>
  <c r="AK26"/>
  <c r="AK35"/>
  <c i="2" l="1" r="J39"/>
  <c i="1" r="AN9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<sst xmlns="http://schemas.openxmlformats.org/spreadsheetml/2006/main">
  <si>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</si>
  <si>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</si>
  <si>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</si>
  <si>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</si>
  <si>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</si>
  <si>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{b60619d3-fd46-4cd2-a921-e44f092657f7}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</si>
  <si>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</si>
  <si>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</si>
  <si>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</si>
  <si>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</si>
  <si>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</si>
  <si>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</si>
  <si>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</si>
  <si>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</si>
  <si>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2024-11-10b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</si>
  <si>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</si>
  <si>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</si>
  <si>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ZS Bílina - modernizace sociálního zařízení</t>
  </si>
  <si>
    <t>KSO:</t>
  </si>
  <si>
    <t>CC-CZ:</t>
  </si>
  <si>
    <t>Místo:</t>
  </si>
  <si>
    <t xml:space="preserve"> </t>
  </si>
  <si>
    <t>Datum:</t>
  </si>
  <si>
    <t>10. 11. 2024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</si>
  <si>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</si>
  <si>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</si>
  <si>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</si>
  <si>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</si>
  <si>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</si>
  <si>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</si>
  <si>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</si>
  <si>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</si>
  <si>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</si>
  <si>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</si>
  <si>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</si>
  <si>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</si>
  <si>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</si>
  <si>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</si>
  <si>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</si>
  <si>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</si>
  <si>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</si>
  <si>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</si>
  <si>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</si>
  <si>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</si>
  <si>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</si>
  <si>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</si>
  <si>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</si>
  <si>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</si>
  <si>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</si>
  <si>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</si>
  <si>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</si>
  <si>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</si>
  <si>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</si>
  <si>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</si>
  <si>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</si>
  <si>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</si>
  <si>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</si>
  <si>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</si>
  <si>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</si>
  <si>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</si>
  <si>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</si>
  <si>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</si>
  <si>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</si>
  <si>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</si>
  <si>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</si>
  <si>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</si>
  <si>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</si>
  <si>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</si>
  <si>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</si>
  <si>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</si>
  <si>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</si>
  <si>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</si>
  <si>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</si>
  <si>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</si>
  <si>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</si>
  <si>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</si>
  <si>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</si>
  <si>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</si>
  <si>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</si>
  <si>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1</t>
  </si>
  <si>
    <t>{9c8ded78-e2a2-4707-85d3-5dd92a835975}</t>
  </si>
  <si>
    <t>2</t>
  </si>
  <si>
    <t>KRYCÍ LIST SOUPISU PRACÍ</t>
  </si>
  <si>
    <t>Objekt:</t>
  </si>
  <si>
    <t>2024-11-10b - ZS Bílina - modernizace sociálního zařízení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</si>
  <si>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</si>
  <si>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</si>
  <si>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</si>
  <si>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</si>
  <si>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</si>
  <si>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</si>
  <si>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</si>
  <si>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</si>
  <si>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</si>
  <si>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  61 - Úprava povrchů vnitřních</t>
  </si>
  <si>
    <t xml:space="preserve">    9 - Ostatní konstrukce a práce, bourání</t>
  </si>
  <si>
    <t xml:space="preserve">    997 - Přesun sutě</t>
  </si>
  <si>
    <t>PSV - Práce a dodávky PSV</t>
  </si>
  <si>
    <t xml:space="preserve">    721 - Zdravotechnika - vnitřní kanalizace</t>
  </si>
  <si>
    <t xml:space="preserve">    725 - Zdravotechnika - zařizovací předměty</t>
  </si>
  <si>
    <t xml:space="preserve">    734 - Ústřední vytápění - armatury</t>
  </si>
  <si>
    <t xml:space="preserve">    735 - Ústřední vytápění - otopná tělesa</t>
  </si>
  <si>
    <t xml:space="preserve">    751 - Vzduchotechnika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</si>
  <si>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</si>
  <si>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</si>
  <si>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</si>
  <si>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</si>
  <si>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</si>
  <si>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OST - Ostatní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</si>
  <si>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</si>
  <si>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</si>
  <si>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</si>
  <si>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</si>
  <si>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</si>
  <si>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</si>
  <si>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</si>
  <si>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</si>
  <si>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</si>
  <si>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</si>
  <si>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</si>
  <si>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</si>
  <si>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</si>
  <si>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</si>
  <si>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</si>
  <si>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</si>
  <si>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</si>
  <si>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</si>
  <si>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</si>
  <si>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</si>
  <si>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317142442</t>
  </si>
  <si>
    <t>Překlad nenosný pórobetonový š 150 mm v do 250 mm na tenkovrstvou maltu dl přes 1000 do 1250 mm</t>
  </si>
  <si>
    <t>kus</t>
  </si>
  <si>
    <t>CS ÚRS 2024 02</t>
  </si>
  <si>
    <t>4</t>
  </si>
  <si>
    <t>163057664</t>
  </si>
  <si>
    <t>PP</t>
  </si>
  <si>
    <t>Překlady nenosné z pórobetonu osazené do tenkého maltového lože, výšky do 250 mm, šířky překladu 150 mm, délky překladu přes 1000 do 1250 mm</t>
  </si>
  <si>
    <t>Online PSC</t>
  </si>
  <si>
    <t>https://podminky.urs.cz/item/CS_URS_2024_02/317142442</t>
  </si>
  <si>
    <t>340237212</t>
  </si>
  <si>
    <t>Zazdívka otvorů v příčkách nebo stěnách pl přes 0,09 do 0,25 m2 cihlami plnými tl přes 100 mm</t>
  </si>
  <si>
    <t>Vodorovné konstrukce</t>
  </si>
  <si>
    <t>411386621</t>
  </si>
  <si>
    <t>Zabetonování prostupů v instalačních šachtách ze suchých směsí pl přes 0,09 do 0,25 m2 ve stropech</t>
  </si>
  <si>
    <t>6</t>
  </si>
  <si>
    <t>Úpravy povrchů, podlahy a osazování výplní</t>
  </si>
  <si>
    <t>619995001</t>
  </si>
  <si>
    <t>Začištění omítek kolem oken, dveří, podlah nebo obkladů</t>
  </si>
  <si>
    <t>m</t>
  </si>
  <si>
    <t>-720661680</t>
  </si>
  <si>
    <t>Začištění omítek (s dodáním hmot) kolem oken, dveří, podlah, obkladů apod.</t>
  </si>
  <si>
    <t>https://podminky.urs.cz/item/CS_URS_2024_02/619995001</t>
  </si>
  <si>
    <t>5</t>
  </si>
  <si>
    <t>642944121</t>
  </si>
  <si>
    <t>Osazování ocelových zárubní dodatečné pl do 2,5 m2</t>
  </si>
  <si>
    <t>1892940628</t>
  </si>
  <si>
    <t>Osazení ocelových dveřních zárubní lisovaných nebo z úhelníků dodatečně s vybetonováním prahu, plochy do 2,5 m2</t>
  </si>
  <si>
    <t>https://podminky.urs.cz/item/CS_URS_2024_02/642944121</t>
  </si>
  <si>
    <t>M</t>
  </si>
  <si>
    <t>55331438</t>
  </si>
  <si>
    <t>zárubeň jednokřídlá ocelová pro dodatečnou montáž tl stěny 110-150mm rozměru 900/1970, 2100mm</t>
  </si>
  <si>
    <t>8</t>
  </si>
  <si>
    <t>1572733738</t>
  </si>
  <si>
    <t>61</t>
  </si>
  <si>
    <t>Úprava povrchů vnitřních</t>
  </si>
  <si>
    <t>9</t>
  </si>
  <si>
    <t>Ostatní konstrukce a práce, bourání</t>
  </si>
  <si>
    <t>7</t>
  </si>
  <si>
    <t>962031132</t>
  </si>
  <si>
    <t>Bourání příček nebo přizdívek z cihel pálených tl do 100 mm</t>
  </si>
  <si>
    <t>m2</t>
  </si>
  <si>
    <t>927634782</t>
  </si>
  <si>
    <t>Bourání příček nebo přizdívek z cihel pálených plných nebo dutých, tl. do 100 mm</t>
  </si>
  <si>
    <t>https://podminky.urs.cz/item/CS_URS_2024_02/962031132</t>
  </si>
  <si>
    <t>VV</t>
  </si>
  <si>
    <t>rozšíření vstupu do m. č. 118 a pro dveře 900 mm do 117</t>
  </si>
  <si>
    <t>0,2*2,5+0,7*0,15+2*0,2*2+0,25*1,25*2</t>
  </si>
  <si>
    <t>968072455</t>
  </si>
  <si>
    <t>Vybourání kovových dveřních zárubní pl do 2 m2</t>
  </si>
  <si>
    <t>-1116432956</t>
  </si>
  <si>
    <t>Vybourání kovových rámů oken s křídly, dveřních zárubní, vrat, stěn, ostění nebo obkladů dveřních zárubní, plochy do 2 m2</t>
  </si>
  <si>
    <t>https://podminky.urs.cz/item/CS_URS_2024_02/968072455</t>
  </si>
  <si>
    <t>997</t>
  </si>
  <si>
    <t>Přesun sutě</t>
  </si>
  <si>
    <t>997013211</t>
  </si>
  <si>
    <t>Vnitrostaveništní doprava suti a vybouraných hmot pro budovy v do 6 m ručně</t>
  </si>
  <si>
    <t>t</t>
  </si>
  <si>
    <t>10</t>
  </si>
  <si>
    <t>997013501</t>
  </si>
  <si>
    <t>Odvoz suti a vybouraných hmot na skládku nebo meziskládku do 1 km se složením</t>
  </si>
  <si>
    <t>11</t>
  </si>
  <si>
    <t>997013509</t>
  </si>
  <si>
    <t>Příplatek k odvozu suti a vybouraných hmot na skládku ZKD 1 km přes 1 km</t>
  </si>
  <si>
    <t>997013631</t>
  </si>
  <si>
    <t>Poplatek za uložení na skládce (skládkovné) stavebního odpadu směsného kód odpadu 17 09 04</t>
  </si>
  <si>
    <t>PSV</t>
  </si>
  <si>
    <t>Práce a dodávky PSV</t>
  </si>
  <si>
    <t>721</t>
  </si>
  <si>
    <t>Zdravotechnika - vnitřní kanalizace</t>
  </si>
  <si>
    <t>13</t>
  </si>
  <si>
    <t>721210817</t>
  </si>
  <si>
    <t>Demontáž vpustí</t>
  </si>
  <si>
    <t>16</t>
  </si>
  <si>
    <t>14</t>
  </si>
  <si>
    <t>721211401</t>
  </si>
  <si>
    <t>Vpusť podlahová s vodorovným odtokem DN 40/50 mřížka nerez 115x115</t>
  </si>
  <si>
    <t>15</t>
  </si>
  <si>
    <t>721910900</t>
  </si>
  <si>
    <t>Revize a napojení na stávající rozvody vody a kanalizace</t>
  </si>
  <si>
    <t>soubor</t>
  </si>
  <si>
    <t>18</t>
  </si>
  <si>
    <t>725</t>
  </si>
  <si>
    <t>Zdravotechnika - zařizovací předměty</t>
  </si>
  <si>
    <t>725110814</t>
  </si>
  <si>
    <t>Demontáž klozetu Kombi</t>
  </si>
  <si>
    <t>20</t>
  </si>
  <si>
    <t>17</t>
  </si>
  <si>
    <t>725112171</t>
  </si>
  <si>
    <t>Kombi klozet s hlubokým splachováním odpad vodorovný</t>
  </si>
  <si>
    <t>22</t>
  </si>
  <si>
    <t>725121001</t>
  </si>
  <si>
    <t>Splachovač automatický pisoáru bez montážní krabice</t>
  </si>
  <si>
    <t>24</t>
  </si>
  <si>
    <t>19</t>
  </si>
  <si>
    <t>725121512</t>
  </si>
  <si>
    <t>Pisoárový záchodek keramický bez splachovací nádrže s odsáváním a se svislým přívodem vody</t>
  </si>
  <si>
    <t>26</t>
  </si>
  <si>
    <t>725210821</t>
  </si>
  <si>
    <t>Demontáž umyvadel bez výtokových armatur</t>
  </si>
  <si>
    <t>28</t>
  </si>
  <si>
    <t>725211601</t>
  </si>
  <si>
    <t>Umyvadlo keramické bílé šířky 500 mm bez krytu na sifon připevněné na stěnu šrouby</t>
  </si>
  <si>
    <t>30</t>
  </si>
  <si>
    <t>725291653</t>
  </si>
  <si>
    <t>Montáž zásobníku toaletních papírů</t>
  </si>
  <si>
    <t>32</t>
  </si>
  <si>
    <t>23</t>
  </si>
  <si>
    <t>55431092</t>
  </si>
  <si>
    <t>zásobník toaletních papírů komaxit bílý D 310mm</t>
  </si>
  <si>
    <t>34</t>
  </si>
  <si>
    <t>725840851</t>
  </si>
  <si>
    <t>Demontáž baterie sprchová</t>
  </si>
  <si>
    <t>36</t>
  </si>
  <si>
    <t>25</t>
  </si>
  <si>
    <t>725840860</t>
  </si>
  <si>
    <t>Demontáž ramen sprchových</t>
  </si>
  <si>
    <t>38</t>
  </si>
  <si>
    <t>725841333</t>
  </si>
  <si>
    <t>Baterie sprchová podomítková s přepínačem a pevnou sprchou</t>
  </si>
  <si>
    <t>40</t>
  </si>
  <si>
    <t>27</t>
  </si>
  <si>
    <t>HZS2212</t>
  </si>
  <si>
    <t>Hodinová zúčtovací sazba instalatér odborný</t>
  </si>
  <si>
    <t>hod</t>
  </si>
  <si>
    <t>1518721234</t>
  </si>
  <si>
    <t>Hodinové zúčtovací sazby profesí PSV provádění stavebních instalací instalatér odborný</t>
  </si>
  <si>
    <t>https://podminky.urs.cz/item/CS_URS_2024_02/HZS2212</t>
  </si>
  <si>
    <t>montáž madla a sedátka</t>
  </si>
  <si>
    <t>55147081</t>
  </si>
  <si>
    <t>sedátko sklopné do sprchy s opěrnou nohou nerez lesk 440x450x460mm</t>
  </si>
  <si>
    <t>-1506956713</t>
  </si>
  <si>
    <t>29</t>
  </si>
  <si>
    <t>55147137</t>
  </si>
  <si>
    <t>madlo invalidní rovné nerez mat 800mm</t>
  </si>
  <si>
    <t>-1960555198</t>
  </si>
  <si>
    <t>998725311</t>
  </si>
  <si>
    <t>Přesun hmot procentní pro zařizovací předměty ruční v objektech v do 6 m</t>
  </si>
  <si>
    <t>%</t>
  </si>
  <si>
    <t>42</t>
  </si>
  <si>
    <t>734</t>
  </si>
  <si>
    <t>Ústřední vytápění - armatury</t>
  </si>
  <si>
    <t>31</t>
  </si>
  <si>
    <t>734295011</t>
  </si>
  <si>
    <t>Směšovací ventil otopných a chladicích systémů závitový třícestný G 3/4" s ručním ovládáním</t>
  </si>
  <si>
    <t>44</t>
  </si>
  <si>
    <t>735</t>
  </si>
  <si>
    <t>Ústřední vytápění - otopná tělesa</t>
  </si>
  <si>
    <t>735151821</t>
  </si>
  <si>
    <t>Demontáž otopného tělesa panelového dvouřadého dl do 1500 mm</t>
  </si>
  <si>
    <t>46</t>
  </si>
  <si>
    <t>33</t>
  </si>
  <si>
    <t>735152352</t>
  </si>
  <si>
    <t>Otopné těleso panelové VK dvoudeskové bez přídavné přestupní plochy výška/délka 500/500 mm výkon 419 W</t>
  </si>
  <si>
    <t>48</t>
  </si>
  <si>
    <t>735160133</t>
  </si>
  <si>
    <t>Otopné těleso trubkové teplovodní výška/délka 1 500/600 mm</t>
  </si>
  <si>
    <t>50</t>
  </si>
  <si>
    <t>35</t>
  </si>
  <si>
    <t>735161811</t>
  </si>
  <si>
    <t>Demontáž otopného tělesa trubkového s hliníkovými lamelami dl do 1500 mm</t>
  </si>
  <si>
    <t>52</t>
  </si>
  <si>
    <t>HZS2222</t>
  </si>
  <si>
    <t>Hodinová zúčtovací sazba topenář odborný</t>
  </si>
  <si>
    <t>114293942</t>
  </si>
  <si>
    <t>Hodinové zúčtovací sazby profesí PSV provádění stavebních instalací topenář odborný</t>
  </si>
  <si>
    <t>https://podminky.urs.cz/item/CS_URS_2024_02/HZS2222</t>
  </si>
  <si>
    <t>751</t>
  </si>
  <si>
    <t>Vzduchotechnika</t>
  </si>
  <si>
    <t>37</t>
  </si>
  <si>
    <t>751398023</t>
  </si>
  <si>
    <t>Montáž větrací mřížky stěnové přes 0,100 do 0,150 m2</t>
  </si>
  <si>
    <t>54</t>
  </si>
  <si>
    <t>42972314</t>
  </si>
  <si>
    <t>mřížka stěnová otevřená jednořadá kovová úhel lamel 0° 600x200mm</t>
  </si>
  <si>
    <t>56</t>
  </si>
  <si>
    <t>39</t>
  </si>
  <si>
    <t>751398823</t>
  </si>
  <si>
    <t>Demontáž větrací mřížky stěnové průřezu přes 0,100 do 0,150 m2</t>
  </si>
  <si>
    <t>58</t>
  </si>
  <si>
    <t>42914121</t>
  </si>
  <si>
    <t>ventilátor axiální stěnový skříň z plastu zpětná klapka IP44 35W D 150mm</t>
  </si>
  <si>
    <t>677551488</t>
  </si>
  <si>
    <t>41</t>
  </si>
  <si>
    <t>HZS3212</t>
  </si>
  <si>
    <t>Hodinová zúčtovací sazba montér vzduchotechniky a chlazení odborný</t>
  </si>
  <si>
    <t>1446949142</t>
  </si>
  <si>
    <t>Hodinové zúčtovací sazby montáží technologických zařízení na stavebních objektech montér vzduchotechniky odborný</t>
  </si>
  <si>
    <t>https://podminky.urs.cz/item/CS_URS_2024_02/HZS3212</t>
  </si>
  <si>
    <t>766</t>
  </si>
  <si>
    <t>Konstrukce truhlářské</t>
  </si>
  <si>
    <t>766660001</t>
  </si>
  <si>
    <t>Montáž dveřních křídel otvíravých jednokřídlových š do 0,8 m do ocelové zárubně</t>
  </si>
  <si>
    <t>60</t>
  </si>
  <si>
    <t>43</t>
  </si>
  <si>
    <t>61162072</t>
  </si>
  <si>
    <t>dveře jednokřídlé voštinové povrch laminátový plné 600x1970-2100mm</t>
  </si>
  <si>
    <t>62</t>
  </si>
  <si>
    <t>61162073</t>
  </si>
  <si>
    <t>dveře jednokřídlé voštinové povrch laminátový plné 700x1970-2100mm</t>
  </si>
  <si>
    <t>64</t>
  </si>
  <si>
    <t>45</t>
  </si>
  <si>
    <t>766660002</t>
  </si>
  <si>
    <t>Montáž dveřních křídel otvíravých jednokřídlových š přes 0,8 m do ocelové zárubně</t>
  </si>
  <si>
    <t>406216438</t>
  </si>
  <si>
    <t>Montáž dveřních křídel dřevěných nebo plastových otevíravých do ocelové zárubně povrchově upravených jednokřídlových, šířky přes 800 mm</t>
  </si>
  <si>
    <t>https://podminky.urs.cz/item/CS_URS_2024_02/766660002</t>
  </si>
  <si>
    <t>61161003</t>
  </si>
  <si>
    <t>dveře jednokřídlé voštinové povrch lakovaný plné 900x1970-2100mm</t>
  </si>
  <si>
    <t>-1535429651</t>
  </si>
  <si>
    <t>47</t>
  </si>
  <si>
    <t>766660729</t>
  </si>
  <si>
    <t>Montáž dveřního interiérového kování - štítku s klikou</t>
  </si>
  <si>
    <t>66</t>
  </si>
  <si>
    <t>54914123</t>
  </si>
  <si>
    <t>kování rozetové klika/klika</t>
  </si>
  <si>
    <t>68</t>
  </si>
  <si>
    <t>49</t>
  </si>
  <si>
    <t>766660730</t>
  </si>
  <si>
    <t>Montáž dveřního interiérového kování - WC kliky se zámkem</t>
  </si>
  <si>
    <t>70</t>
  </si>
  <si>
    <t>54914128</t>
  </si>
  <si>
    <t>kování rozetové spodní pro WC</t>
  </si>
  <si>
    <t>72</t>
  </si>
  <si>
    <t>51</t>
  </si>
  <si>
    <t>766691914</t>
  </si>
  <si>
    <t>Vyvěšení nebo zavěšení dřevěných křídel dveří pl do 2 m2</t>
  </si>
  <si>
    <t>74</t>
  </si>
  <si>
    <t>998766311</t>
  </si>
  <si>
    <t>Přesun hmot procentní pro kce truhlářské ruční v objektech v do 6 m</t>
  </si>
  <si>
    <t>76</t>
  </si>
  <si>
    <t>771</t>
  </si>
  <si>
    <t>Podlahy z dlaždic</t>
  </si>
  <si>
    <t>53</t>
  </si>
  <si>
    <t>771111011</t>
  </si>
  <si>
    <t>Vysátí podkladu před pokládkou dlažby</t>
  </si>
  <si>
    <t>78</t>
  </si>
  <si>
    <t>9,57 "M.Č. 117"</t>
  </si>
  <si>
    <t>8,00 "M.Č. 118"</t>
  </si>
  <si>
    <t>9,57 "M.Č. 121"</t>
  </si>
  <si>
    <t>8,00 "M.Č. 122"</t>
  </si>
  <si>
    <t>9,57 "M.Č. 125"</t>
  </si>
  <si>
    <t>8,00 "M.Č. 126"</t>
  </si>
  <si>
    <t>6,52 "M.Č. 130"</t>
  </si>
  <si>
    <t>Součet</t>
  </si>
  <si>
    <t>771121011</t>
  </si>
  <si>
    <t>Nátěr penetrační na podlahu</t>
  </si>
  <si>
    <t>80</t>
  </si>
  <si>
    <t>55</t>
  </si>
  <si>
    <t>771151011</t>
  </si>
  <si>
    <t>Samonivelační stěrka podlah pevnosti 20 MPa tl 3 mm</t>
  </si>
  <si>
    <t>82</t>
  </si>
  <si>
    <t>771573810</t>
  </si>
  <si>
    <t>Demontáž podlah z dlaždic keramických lepených</t>
  </si>
  <si>
    <t>84</t>
  </si>
  <si>
    <t>57</t>
  </si>
  <si>
    <t>771574517</t>
  </si>
  <si>
    <t>Montáž podlah keramických hladkých lepených cementovým flexibilním rychletuhnoucím lepidlem přes 12 do 19 ks/m2</t>
  </si>
  <si>
    <t>86</t>
  </si>
  <si>
    <t>59761127</t>
  </si>
  <si>
    <t>dlažba keramická slinutá mrazuvzdorná R10/B povrch hladký/matný tl do 10mm přes 9 do 12ks/m2</t>
  </si>
  <si>
    <t>88</t>
  </si>
  <si>
    <t>59,230*1,2 "Přepočtené koeficientem množství</t>
  </si>
  <si>
    <t>59</t>
  </si>
  <si>
    <t>771591112</t>
  </si>
  <si>
    <t>Izolace pod dlažbu nátěrem nebo stěrkou ve dvou vrstvách</t>
  </si>
  <si>
    <t>90</t>
  </si>
  <si>
    <t>771591115</t>
  </si>
  <si>
    <t>Podlahy spárování silikonem</t>
  </si>
  <si>
    <t>92</t>
  </si>
  <si>
    <t>998771311</t>
  </si>
  <si>
    <t>Přesun hmot procentní pro podlahy z dlaždic ruční v objektech v do 6 m</t>
  </si>
  <si>
    <t>94</t>
  </si>
  <si>
    <t>781</t>
  </si>
  <si>
    <t>Dokončovací práce - obklady</t>
  </si>
  <si>
    <t>781131112</t>
  </si>
  <si>
    <t>Izolace pod obklad nátěrem nebo stěrkou ve dvou vrstvách</t>
  </si>
  <si>
    <t>96</t>
  </si>
  <si>
    <t>(2,5+3,2+1,8+0,1+1,8+2,2+0,6+0,1+0,6+1,6+1,5+1,7+1+0,9+1,6+0,9+1,6+2,2+0,1+3,2)*2,5*3</t>
  </si>
  <si>
    <t>-(2*0,9*2+2*0,7*2)*3</t>
  </si>
  <si>
    <t>(2,7+2,5+0,9+0,9+0,3+0,1+2,1+1,5+1,7+0,9+1,7+0,9)*2,5</t>
  </si>
  <si>
    <t>-0,9*2-0,7*2*2</t>
  </si>
  <si>
    <t>63</t>
  </si>
  <si>
    <t>781131232</t>
  </si>
  <si>
    <t>Izolace pod obklad těsnícími pásy pro styčné nebo dilatační spáry</t>
  </si>
  <si>
    <t>98</t>
  </si>
  <si>
    <t>781131264</t>
  </si>
  <si>
    <t>Izolace pod obklad těsnícími pásy mezi podlahou a stěnou</t>
  </si>
  <si>
    <t>100</t>
  </si>
  <si>
    <t>65</t>
  </si>
  <si>
    <t>781151031</t>
  </si>
  <si>
    <t>Celoplošné vyrovnání podkladu stěrkou tl 3 mm</t>
  </si>
  <si>
    <t>102</t>
  </si>
  <si>
    <t>781472217</t>
  </si>
  <si>
    <t>Montáž obkladů keramických hladkých lepených cementovým flexibilním lepidlem přes 12 do 19 ks/m2</t>
  </si>
  <si>
    <t>104</t>
  </si>
  <si>
    <t>67</t>
  </si>
  <si>
    <t>59761701</t>
  </si>
  <si>
    <t>obklad keramický nemrazuvzdorný povrch hladký/lesklý tl do 10mm přes 12 do 19ks/m2</t>
  </si>
  <si>
    <t>106</t>
  </si>
  <si>
    <t>235,7*1,1 "Přepočtené koeficientem množství</t>
  </si>
  <si>
    <t>781472291</t>
  </si>
  <si>
    <t>Příplatek k montáži obkladů keramických lepených cementovým flexibilním lepidlem za plochu do 10 m2</t>
  </si>
  <si>
    <t>108</t>
  </si>
  <si>
    <t>69</t>
  </si>
  <si>
    <t>781473810</t>
  </si>
  <si>
    <t>Demontáž obkladů z obkladaček keramických lepených</t>
  </si>
  <si>
    <t>110</t>
  </si>
  <si>
    <t>781492211</t>
  </si>
  <si>
    <t>Montáž profilů rohových lepených flexibilním cementovým lepidlem</t>
  </si>
  <si>
    <t>112</t>
  </si>
  <si>
    <t>71</t>
  </si>
  <si>
    <t>28342001</t>
  </si>
  <si>
    <t>lišta ukončovací z PVC 8mm</t>
  </si>
  <si>
    <t>114</t>
  </si>
  <si>
    <t>60,5*1,1 "Přepočtené koeficientem množství</t>
  </si>
  <si>
    <t>781492251</t>
  </si>
  <si>
    <t>Montáž profilů ukončovacích lepených flexibilním cementovým lepidlem</t>
  </si>
  <si>
    <t>116</t>
  </si>
  <si>
    <t>73</t>
  </si>
  <si>
    <t>118</t>
  </si>
  <si>
    <t>94*1,05 "Přepočtené koeficientem množství</t>
  </si>
  <si>
    <t>781495141</t>
  </si>
  <si>
    <t>Průnik obkladem kruhový do DN 30</t>
  </si>
  <si>
    <t>120</t>
  </si>
  <si>
    <t>75</t>
  </si>
  <si>
    <t>781495142</t>
  </si>
  <si>
    <t>Průnik obkladem kruhový přes DN 30 do DN 90</t>
  </si>
  <si>
    <t>122</t>
  </si>
  <si>
    <t>998781311</t>
  </si>
  <si>
    <t>Přesun hmot procentní pro obklady keramické ruční v objektech v do 6 m</t>
  </si>
  <si>
    <t>124</t>
  </si>
  <si>
    <t>783</t>
  </si>
  <si>
    <t>Dokončovací práce - nátěry</t>
  </si>
  <si>
    <t>77</t>
  </si>
  <si>
    <t>783301311</t>
  </si>
  <si>
    <t>Odmaštění zámečnických konstrukcí vodou ředitelným odmašťovačem</t>
  </si>
  <si>
    <t>126</t>
  </si>
  <si>
    <t>783314201</t>
  </si>
  <si>
    <t>Základní antikorozní jednonásobný syntetický standardní nátěr zámečnických konstrukcí</t>
  </si>
  <si>
    <t>128</t>
  </si>
  <si>
    <t>79</t>
  </si>
  <si>
    <t>783315101</t>
  </si>
  <si>
    <t>Mezinátěr jednonásobný syntetický standardní zámečnických konstrukcí</t>
  </si>
  <si>
    <t>130</t>
  </si>
  <si>
    <t>783317101</t>
  </si>
  <si>
    <t>Krycí jednonásobný syntetický standardní nátěr zámečnických konstrukcí</t>
  </si>
  <si>
    <t>132</t>
  </si>
  <si>
    <t>81</t>
  </si>
  <si>
    <t>783601713</t>
  </si>
  <si>
    <t>Odmaštění vodou ředitelným odmašťovačem potrubí DN do 50 mm</t>
  </si>
  <si>
    <t>134</t>
  </si>
  <si>
    <t>783614651</t>
  </si>
  <si>
    <t>Základní antikorozní jednonásobný syntetický potrubí DN do 50 mm</t>
  </si>
  <si>
    <t>136</t>
  </si>
  <si>
    <t>83</t>
  </si>
  <si>
    <t>783617611</t>
  </si>
  <si>
    <t>Krycí dvojnásobný syntetický nátěr potrubí DN do 50 mm</t>
  </si>
  <si>
    <t>138</t>
  </si>
  <si>
    <t>784</t>
  </si>
  <si>
    <t>Dokončovací práce - malby a tapety</t>
  </si>
  <si>
    <t>784121001</t>
  </si>
  <si>
    <t>Oškrabání malby v místnostech v do 3,80 m</t>
  </si>
  <si>
    <t>140</t>
  </si>
  <si>
    <t>85</t>
  </si>
  <si>
    <t>784121011</t>
  </si>
  <si>
    <t>Rozmývání podkladu po oškrabání malby v místnostech v do 3,80 m</t>
  </si>
  <si>
    <t>1206359228</t>
  </si>
  <si>
    <t>Rozmývání podkladu po oškrabání malby v místnostech výšky do 3,80 m</t>
  </si>
  <si>
    <t>https://podminky.urs.cz/item/CS_URS_2024_02/784121011</t>
  </si>
  <si>
    <t>784161411</t>
  </si>
  <si>
    <t>Vyrovnání podkladu sádrovou stěrkou v místnostech v do 3,80 m do 10%</t>
  </si>
  <si>
    <t>142</t>
  </si>
  <si>
    <t>87</t>
  </si>
  <si>
    <t>784181101</t>
  </si>
  <si>
    <t>Základní akrylátová jednonásobná bezbarvá penetrace podkladu v místnostech v do 3,80 m</t>
  </si>
  <si>
    <t>144</t>
  </si>
  <si>
    <t>784211101</t>
  </si>
  <si>
    <t>Dvojnásobné bílé malby ze směsí za mokra výborně oděruvzdorných v místnostech v do 3,80 m</t>
  </si>
  <si>
    <t>146</t>
  </si>
  <si>
    <t>OST</t>
  </si>
  <si>
    <t>Ostatní</t>
  </si>
  <si>
    <t>89</t>
  </si>
  <si>
    <t>952901111</t>
  </si>
  <si>
    <t>Vyčištění budov bytové a občanské výstavby při výšce podlaží do 4 m</t>
  </si>
  <si>
    <t>512</t>
  </si>
  <si>
    <t>-1358719641</t>
  </si>
  <si>
    <t>Vyčištění budov nebo objektů před předáním do užívání budov bytové nebo občanské výstavby, světlé výšky podlaží do 4 m</t>
  </si>
  <si>
    <t>https://podminky.urs.cz/item/CS_URS_2024_02/952901111</t>
  </si>
  <si>
    <t>VRN</t>
  </si>
  <si>
    <t>Vedlejší rozpočtové náklady</t>
  </si>
  <si>
    <t>081103000</t>
  </si>
  <si>
    <t>Denní doprava pracovníků na pracoviště</t>
  </si>
  <si>
    <t>kpl</t>
  </si>
  <si>
    <t>1024</t>
  </si>
  <si>
    <t>971869253</t>
  </si>
  <si>
    <t>https://podminky.urs.cz/item/CS_URS_2024_02/081103000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</si>
</sst>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8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317142442" TargetMode="External" /><Relationship Id="rId2" Type="http://schemas.openxmlformats.org/officeDocument/2006/relationships/hyperlink" Target="https://podminky.urs.cz/item/CS_URS_2024_02/619995001" TargetMode="External" /><Relationship Id="rId3" Type="http://schemas.openxmlformats.org/officeDocument/2006/relationships/hyperlink" Target="https://podminky.urs.cz/item/CS_URS_2024_02/642944121" TargetMode="External" /><Relationship Id="rId4" Type="http://schemas.openxmlformats.org/officeDocument/2006/relationships/hyperlink" Target="https://podminky.urs.cz/item/CS_URS_2024_02/962031132" TargetMode="External" /><Relationship Id="rId5" Type="http://schemas.openxmlformats.org/officeDocument/2006/relationships/hyperlink" Target="https://podminky.urs.cz/item/CS_URS_2024_02/968072455" TargetMode="External" /><Relationship Id="rId6" Type="http://schemas.openxmlformats.org/officeDocument/2006/relationships/hyperlink" Target="https://podminky.urs.cz/item/CS_URS_2024_02/HZS2212" TargetMode="External" /><Relationship Id="rId7" Type="http://schemas.openxmlformats.org/officeDocument/2006/relationships/hyperlink" Target="https://podminky.urs.cz/item/CS_URS_2024_02/HZS2222" TargetMode="External" /><Relationship Id="rId8" Type="http://schemas.openxmlformats.org/officeDocument/2006/relationships/hyperlink" Target="https://podminky.urs.cz/item/CS_URS_2024_02/HZS3212" TargetMode="External" /><Relationship Id="rId9" Type="http://schemas.openxmlformats.org/officeDocument/2006/relationships/hyperlink" Target="https://podminky.urs.cz/item/CS_URS_2024_02/766660002" TargetMode="External" /><Relationship Id="rId10" Type="http://schemas.openxmlformats.org/officeDocument/2006/relationships/hyperlink" Target="https://podminky.urs.cz/item/CS_URS_2024_02/784121011" TargetMode="External" /><Relationship Id="rId11" Type="http://schemas.openxmlformats.org/officeDocument/2006/relationships/hyperlink" Target="https://podminky.urs.cz/item/CS_URS_2024_02/952901111" TargetMode="External" /><Relationship Id="rId12" Type="http://schemas.openxmlformats.org/officeDocument/2006/relationships/hyperlink" Target="https://podminky.urs.cz/item/CS_URS_2024_02/081103000" TargetMode="External" /><Relationship Id="rId13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2024-11-10b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ZS Bílina - modernizace sociálního zařízení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10. 11. 2024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24.75" customHeight="1">
      <c r="A95" s="119" t="s">
        <v>77</v>
      </c>
      <c r="B95" s="120"/>
      <c r="C95" s="121"/>
      <c r="D95" s="122" t="s">
        <v>14</v>
      </c>
      <c r="E95" s="122"/>
      <c r="F95" s="122"/>
      <c r="G95" s="122"/>
      <c r="H95" s="122"/>
      <c r="I95" s="123"/>
      <c r="J95" s="122" t="s">
        <v>17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'2024-11-10b - ZS Bílina -...'!J30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78</v>
      </c>
      <c r="AR95" s="126"/>
      <c r="AS95" s="127">
        <v>0</v>
      </c>
      <c r="AT95" s="128">
        <f>ROUND(SUM(AV95:AW95),2)</f>
        <v>0</v>
      </c>
      <c r="AU95" s="129">
        <f>'2024-11-10b - ZS Bílina -...'!P136</f>
        <v>0</v>
      </c>
      <c r="AV95" s="128">
        <f>'2024-11-10b - ZS Bílina -...'!J33</f>
        <v>0</v>
      </c>
      <c r="AW95" s="128">
        <f>'2024-11-10b - ZS Bílina -...'!J34</f>
        <v>0</v>
      </c>
      <c r="AX95" s="128">
        <f>'2024-11-10b - ZS Bílina -...'!J35</f>
        <v>0</v>
      </c>
      <c r="AY95" s="128">
        <f>'2024-11-10b - ZS Bílina -...'!J36</f>
        <v>0</v>
      </c>
      <c r="AZ95" s="128">
        <f>'2024-11-10b - ZS Bílina -...'!F33</f>
        <v>0</v>
      </c>
      <c r="BA95" s="128">
        <f>'2024-11-10b - ZS Bílina -...'!F34</f>
        <v>0</v>
      </c>
      <c r="BB95" s="128">
        <f>'2024-11-10b - ZS Bílina -...'!F35</f>
        <v>0</v>
      </c>
      <c r="BC95" s="128">
        <f>'2024-11-10b - ZS Bílina -...'!F36</f>
        <v>0</v>
      </c>
      <c r="BD95" s="130">
        <f>'2024-11-10b - ZS Bílina -...'!F37</f>
        <v>0</v>
      </c>
      <c r="BE95" s="7"/>
      <c r="BT95" s="131" t="s">
        <v>79</v>
      </c>
      <c r="BV95" s="131" t="s">
        <v>75</v>
      </c>
      <c r="BW95" s="131" t="s">
        <v>80</v>
      </c>
      <c r="BX95" s="131" t="s">
        <v>5</v>
      </c>
      <c r="CL95" s="131" t="s">
        <v>1</v>
      </c>
      <c r="CM95" s="131" t="s">
        <v>81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e3rec1QZk0rb64cCltZw7MMgHtG4jonO7tzt3s0l5Dh8/QuqIVmYj/lp0IaMvOGpm6XF3ZP6fmeh35Bde9KdLw==" hashValue="4rvLZEWrKUy7nhKFu49dLS5Ib3mraSrtZC1ILCZzJSk/fMVWjPOXwx3zXtsdvTRfN2Kbkmj8UG4ro9BG5qrY2A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4-11-10b - ZS Bílina -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80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81</v>
      </c>
    </row>
    <row r="4" s="1" customFormat="1" ht="24.96" customHeight="1">
      <c r="B4" s="20"/>
      <c r="D4" s="134" t="s">
        <v>82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16.5" customHeight="1">
      <c r="B7" s="20"/>
      <c r="E7" s="137" t="str">
        <f>'Rekapitulace stavby'!K6</f>
        <v>ZS Bílina - modernizace sociálního zařízení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83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84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10. 11. 2024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tr">
        <f>IF('Rekapitulace stavby'!E11="","",'Rekapitulace stavby'!E11)</f>
        <v xml:space="preserve"> </v>
      </c>
      <c r="F15" s="38"/>
      <c r="G15" s="38"/>
      <c r="H15" s="38"/>
      <c r="I15" s="136" t="s">
        <v>26</v>
      </c>
      <c r="J15" s="139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27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29</v>
      </c>
      <c r="E20" s="38"/>
      <c r="F20" s="38"/>
      <c r="G20" s="38"/>
      <c r="H20" s="38"/>
      <c r="I20" s="136" t="s">
        <v>25</v>
      </c>
      <c r="J20" s="139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tr">
        <f>IF('Rekapitulace stavby'!E17="","",'Rekapitulace stavby'!E17)</f>
        <v xml:space="preserve"> </v>
      </c>
      <c r="F21" s="38"/>
      <c r="G21" s="38"/>
      <c r="H21" s="38"/>
      <c r="I21" s="136" t="s">
        <v>26</v>
      </c>
      <c r="J21" s="139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31</v>
      </c>
      <c r="E23" s="38"/>
      <c r="F23" s="38"/>
      <c r="G23" s="38"/>
      <c r="H23" s="38"/>
      <c r="I23" s="136" t="s">
        <v>25</v>
      </c>
      <c r="J23" s="139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tr">
        <f>IF('Rekapitulace stavby'!E20="","",'Rekapitulace stavby'!E20)</f>
        <v xml:space="preserve"> </v>
      </c>
      <c r="F24" s="38"/>
      <c r="G24" s="38"/>
      <c r="H24" s="38"/>
      <c r="I24" s="136" t="s">
        <v>26</v>
      </c>
      <c r="J24" s="139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33</v>
      </c>
      <c r="E30" s="38"/>
      <c r="F30" s="38"/>
      <c r="G30" s="38"/>
      <c r="H30" s="38"/>
      <c r="I30" s="38"/>
      <c r="J30" s="147">
        <f>ROUND(J136,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35</v>
      </c>
      <c r="G32" s="38"/>
      <c r="H32" s="38"/>
      <c r="I32" s="148" t="s">
        <v>34</v>
      </c>
      <c r="J32" s="148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37</v>
      </c>
      <c r="E33" s="136" t="s">
        <v>38</v>
      </c>
      <c r="F33" s="150">
        <f>ROUND((SUM(BE136:BE373)),  2)</f>
        <v>0</v>
      </c>
      <c r="G33" s="38"/>
      <c r="H33" s="38"/>
      <c r="I33" s="151">
        <v>0.20999999999999999</v>
      </c>
      <c r="J33" s="150">
        <f>ROUND(((SUM(BE136:BE373))*I33),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39</v>
      </c>
      <c r="F34" s="150">
        <f>ROUND((SUM(BF136:BF373)),  2)</f>
        <v>0</v>
      </c>
      <c r="G34" s="38"/>
      <c r="H34" s="38"/>
      <c r="I34" s="151">
        <v>0.12</v>
      </c>
      <c r="J34" s="150">
        <f>ROUND(((SUM(BF136:BF373))*I34),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40</v>
      </c>
      <c r="F35" s="150">
        <f>ROUND((SUM(BG136:BG373)),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41</v>
      </c>
      <c r="F36" s="150">
        <f>ROUND((SUM(BH136:BH373)),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42</v>
      </c>
      <c r="F37" s="150">
        <f>ROUND((SUM(BI136:BI373)),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43</v>
      </c>
      <c r="E39" s="154"/>
      <c r="F39" s="154"/>
      <c r="G39" s="155" t="s">
        <v>44</v>
      </c>
      <c r="H39" s="156" t="s">
        <v>45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46</v>
      </c>
      <c r="E50" s="160"/>
      <c r="F50" s="160"/>
      <c r="G50" s="159" t="s">
        <v>47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48</v>
      </c>
      <c r="E61" s="162"/>
      <c r="F61" s="163" t="s">
        <v>49</v>
      </c>
      <c r="G61" s="161" t="s">
        <v>48</v>
      </c>
      <c r="H61" s="162"/>
      <c r="I61" s="162"/>
      <c r="J61" s="164" t="s">
        <v>49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50</v>
      </c>
      <c r="E65" s="165"/>
      <c r="F65" s="165"/>
      <c r="G65" s="159" t="s">
        <v>51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48</v>
      </c>
      <c r="E76" s="162"/>
      <c r="F76" s="163" t="s">
        <v>49</v>
      </c>
      <c r="G76" s="161" t="s">
        <v>48</v>
      </c>
      <c r="H76" s="162"/>
      <c r="I76" s="162"/>
      <c r="J76" s="164" t="s">
        <v>49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85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70" t="str">
        <f>E7</f>
        <v>ZS Bílina - modernizace sociálního zařízení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83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2024-11-10b - ZS Bílina - modernizace sociálního zařízení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10. 11. 2024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1" t="s">
        <v>86</v>
      </c>
      <c r="D94" s="172"/>
      <c r="E94" s="172"/>
      <c r="F94" s="172"/>
      <c r="G94" s="172"/>
      <c r="H94" s="172"/>
      <c r="I94" s="172"/>
      <c r="J94" s="173" t="s">
        <v>87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74" t="s">
        <v>88</v>
      </c>
      <c r="D96" s="40"/>
      <c r="E96" s="40"/>
      <c r="F96" s="40"/>
      <c r="G96" s="40"/>
      <c r="H96" s="40"/>
      <c r="I96" s="40"/>
      <c r="J96" s="110">
        <f>J136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89</v>
      </c>
    </row>
    <row r="97" hidden="1" s="9" customFormat="1" ht="24.96" customHeight="1">
      <c r="A97" s="9"/>
      <c r="B97" s="175"/>
      <c r="C97" s="176"/>
      <c r="D97" s="177" t="s">
        <v>90</v>
      </c>
      <c r="E97" s="178"/>
      <c r="F97" s="178"/>
      <c r="G97" s="178"/>
      <c r="H97" s="178"/>
      <c r="I97" s="178"/>
      <c r="J97" s="179">
        <f>J137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1"/>
      <c r="C98" s="182"/>
      <c r="D98" s="183" t="s">
        <v>91</v>
      </c>
      <c r="E98" s="184"/>
      <c r="F98" s="184"/>
      <c r="G98" s="184"/>
      <c r="H98" s="184"/>
      <c r="I98" s="184"/>
      <c r="J98" s="185">
        <f>J138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1"/>
      <c r="C99" s="182"/>
      <c r="D99" s="183" t="s">
        <v>92</v>
      </c>
      <c r="E99" s="184"/>
      <c r="F99" s="184"/>
      <c r="G99" s="184"/>
      <c r="H99" s="184"/>
      <c r="I99" s="184"/>
      <c r="J99" s="185">
        <f>J144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1"/>
      <c r="C100" s="182"/>
      <c r="D100" s="183" t="s">
        <v>93</v>
      </c>
      <c r="E100" s="184"/>
      <c r="F100" s="184"/>
      <c r="G100" s="184"/>
      <c r="H100" s="184"/>
      <c r="I100" s="184"/>
      <c r="J100" s="185">
        <f>J147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4.88" customHeight="1">
      <c r="A101" s="10"/>
      <c r="B101" s="181"/>
      <c r="C101" s="182"/>
      <c r="D101" s="183" t="s">
        <v>94</v>
      </c>
      <c r="E101" s="184"/>
      <c r="F101" s="184"/>
      <c r="G101" s="184"/>
      <c r="H101" s="184"/>
      <c r="I101" s="184"/>
      <c r="J101" s="185">
        <f>J156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1"/>
      <c r="C102" s="182"/>
      <c r="D102" s="183" t="s">
        <v>95</v>
      </c>
      <c r="E102" s="184"/>
      <c r="F102" s="184"/>
      <c r="G102" s="184"/>
      <c r="H102" s="184"/>
      <c r="I102" s="184"/>
      <c r="J102" s="185">
        <f>J157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1"/>
      <c r="C103" s="182"/>
      <c r="D103" s="183" t="s">
        <v>96</v>
      </c>
      <c r="E103" s="184"/>
      <c r="F103" s="184"/>
      <c r="G103" s="184"/>
      <c r="H103" s="184"/>
      <c r="I103" s="184"/>
      <c r="J103" s="185">
        <f>J166</f>
        <v>0</v>
      </c>
      <c r="K103" s="182"/>
      <c r="L103" s="18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75"/>
      <c r="C104" s="176"/>
      <c r="D104" s="177" t="s">
        <v>97</v>
      </c>
      <c r="E104" s="178"/>
      <c r="F104" s="178"/>
      <c r="G104" s="178"/>
      <c r="H104" s="178"/>
      <c r="I104" s="178"/>
      <c r="J104" s="179">
        <f>J175</f>
        <v>0</v>
      </c>
      <c r="K104" s="176"/>
      <c r="L104" s="18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81"/>
      <c r="C105" s="182"/>
      <c r="D105" s="183" t="s">
        <v>98</v>
      </c>
      <c r="E105" s="184"/>
      <c r="F105" s="184"/>
      <c r="G105" s="184"/>
      <c r="H105" s="184"/>
      <c r="I105" s="184"/>
      <c r="J105" s="185">
        <f>J176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1"/>
      <c r="C106" s="182"/>
      <c r="D106" s="183" t="s">
        <v>99</v>
      </c>
      <c r="E106" s="184"/>
      <c r="F106" s="184"/>
      <c r="G106" s="184"/>
      <c r="H106" s="184"/>
      <c r="I106" s="184"/>
      <c r="J106" s="185">
        <f>J183</f>
        <v>0</v>
      </c>
      <c r="K106" s="182"/>
      <c r="L106" s="18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81"/>
      <c r="C107" s="182"/>
      <c r="D107" s="183" t="s">
        <v>100</v>
      </c>
      <c r="E107" s="184"/>
      <c r="F107" s="184"/>
      <c r="G107" s="184"/>
      <c r="H107" s="184"/>
      <c r="I107" s="184"/>
      <c r="J107" s="185">
        <f>J217</f>
        <v>0</v>
      </c>
      <c r="K107" s="182"/>
      <c r="L107" s="18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1"/>
      <c r="C108" s="182"/>
      <c r="D108" s="183" t="s">
        <v>101</v>
      </c>
      <c r="E108" s="184"/>
      <c r="F108" s="184"/>
      <c r="G108" s="184"/>
      <c r="H108" s="184"/>
      <c r="I108" s="184"/>
      <c r="J108" s="185">
        <f>J220</f>
        <v>0</v>
      </c>
      <c r="K108" s="182"/>
      <c r="L108" s="18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1"/>
      <c r="C109" s="182"/>
      <c r="D109" s="183" t="s">
        <v>102</v>
      </c>
      <c r="E109" s="184"/>
      <c r="F109" s="184"/>
      <c r="G109" s="184"/>
      <c r="H109" s="184"/>
      <c r="I109" s="184"/>
      <c r="J109" s="185">
        <f>J232</f>
        <v>0</v>
      </c>
      <c r="K109" s="182"/>
      <c r="L109" s="18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81"/>
      <c r="C110" s="182"/>
      <c r="D110" s="183" t="s">
        <v>103</v>
      </c>
      <c r="E110" s="184"/>
      <c r="F110" s="184"/>
      <c r="G110" s="184"/>
      <c r="H110" s="184"/>
      <c r="I110" s="184"/>
      <c r="J110" s="185">
        <f>J244</f>
        <v>0</v>
      </c>
      <c r="K110" s="182"/>
      <c r="L110" s="18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81"/>
      <c r="C111" s="182"/>
      <c r="D111" s="183" t="s">
        <v>104</v>
      </c>
      <c r="E111" s="184"/>
      <c r="F111" s="184"/>
      <c r="G111" s="184"/>
      <c r="H111" s="184"/>
      <c r="I111" s="184"/>
      <c r="J111" s="185">
        <f>J268</f>
        <v>0</v>
      </c>
      <c r="K111" s="182"/>
      <c r="L111" s="18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81"/>
      <c r="C112" s="182"/>
      <c r="D112" s="183" t="s">
        <v>105</v>
      </c>
      <c r="E112" s="184"/>
      <c r="F112" s="184"/>
      <c r="G112" s="184"/>
      <c r="H112" s="184"/>
      <c r="I112" s="184"/>
      <c r="J112" s="185">
        <f>J297</f>
        <v>0</v>
      </c>
      <c r="K112" s="182"/>
      <c r="L112" s="18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81"/>
      <c r="C113" s="182"/>
      <c r="D113" s="183" t="s">
        <v>106</v>
      </c>
      <c r="E113" s="184"/>
      <c r="F113" s="184"/>
      <c r="G113" s="184"/>
      <c r="H113" s="184"/>
      <c r="I113" s="184"/>
      <c r="J113" s="185">
        <f>J339</f>
        <v>0</v>
      </c>
      <c r="K113" s="182"/>
      <c r="L113" s="186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10" customFormat="1" ht="19.92" customHeight="1">
      <c r="A114" s="10"/>
      <c r="B114" s="181"/>
      <c r="C114" s="182"/>
      <c r="D114" s="183" t="s">
        <v>107</v>
      </c>
      <c r="E114" s="184"/>
      <c r="F114" s="184"/>
      <c r="G114" s="184"/>
      <c r="H114" s="184"/>
      <c r="I114" s="184"/>
      <c r="J114" s="185">
        <f>J354</f>
        <v>0</v>
      </c>
      <c r="K114" s="182"/>
      <c r="L114" s="186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9" customFormat="1" ht="24.96" customHeight="1">
      <c r="A115" s="9"/>
      <c r="B115" s="175"/>
      <c r="C115" s="176"/>
      <c r="D115" s="177" t="s">
        <v>108</v>
      </c>
      <c r="E115" s="178"/>
      <c r="F115" s="178"/>
      <c r="G115" s="178"/>
      <c r="H115" s="178"/>
      <c r="I115" s="178"/>
      <c r="J115" s="179">
        <f>J366</f>
        <v>0</v>
      </c>
      <c r="K115" s="176"/>
      <c r="L115" s="180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hidden="1" s="9" customFormat="1" ht="24.96" customHeight="1">
      <c r="A116" s="9"/>
      <c r="B116" s="175"/>
      <c r="C116" s="176"/>
      <c r="D116" s="177" t="s">
        <v>109</v>
      </c>
      <c r="E116" s="178"/>
      <c r="F116" s="178"/>
      <c r="G116" s="178"/>
      <c r="H116" s="178"/>
      <c r="I116" s="178"/>
      <c r="J116" s="179">
        <f>J370</f>
        <v>0</v>
      </c>
      <c r="K116" s="176"/>
      <c r="L116" s="180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hidden="1" s="2" customFormat="1" ht="21.84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hidden="1" s="2" customFormat="1" ht="6.96" customHeight="1">
      <c r="A118" s="38"/>
      <c r="B118" s="66"/>
      <c r="C118" s="67"/>
      <c r="D118" s="67"/>
      <c r="E118" s="67"/>
      <c r="F118" s="67"/>
      <c r="G118" s="67"/>
      <c r="H118" s="67"/>
      <c r="I118" s="67"/>
      <c r="J118" s="67"/>
      <c r="K118" s="67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hidden="1"/>
    <row r="120" hidden="1"/>
    <row r="121" hidden="1"/>
    <row r="122" s="2" customFormat="1" ht="6.96" customHeight="1">
      <c r="A122" s="38"/>
      <c r="B122" s="68"/>
      <c r="C122" s="69"/>
      <c r="D122" s="69"/>
      <c r="E122" s="69"/>
      <c r="F122" s="69"/>
      <c r="G122" s="69"/>
      <c r="H122" s="69"/>
      <c r="I122" s="69"/>
      <c r="J122" s="69"/>
      <c r="K122" s="69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4.96" customHeight="1">
      <c r="A123" s="38"/>
      <c r="B123" s="39"/>
      <c r="C123" s="23" t="s">
        <v>110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16</v>
      </c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6.5" customHeight="1">
      <c r="A126" s="38"/>
      <c r="B126" s="39"/>
      <c r="C126" s="40"/>
      <c r="D126" s="40"/>
      <c r="E126" s="170" t="str">
        <f>E7</f>
        <v>ZS Bílina - modernizace sociálního zařízení</v>
      </c>
      <c r="F126" s="32"/>
      <c r="G126" s="32"/>
      <c r="H126" s="32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83</v>
      </c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6.5" customHeight="1">
      <c r="A128" s="38"/>
      <c r="B128" s="39"/>
      <c r="C128" s="40"/>
      <c r="D128" s="40"/>
      <c r="E128" s="76" t="str">
        <f>E9</f>
        <v>2024-11-10b - ZS Bílina - modernizace sociálního zařízení</v>
      </c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2" customHeight="1">
      <c r="A130" s="38"/>
      <c r="B130" s="39"/>
      <c r="C130" s="32" t="s">
        <v>20</v>
      </c>
      <c r="D130" s="40"/>
      <c r="E130" s="40"/>
      <c r="F130" s="27" t="str">
        <f>F12</f>
        <v xml:space="preserve"> </v>
      </c>
      <c r="G130" s="40"/>
      <c r="H130" s="40"/>
      <c r="I130" s="32" t="s">
        <v>22</v>
      </c>
      <c r="J130" s="79" t="str">
        <f>IF(J12="","",J12)</f>
        <v>10. 11. 2024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15" customHeight="1">
      <c r="A132" s="38"/>
      <c r="B132" s="39"/>
      <c r="C132" s="32" t="s">
        <v>24</v>
      </c>
      <c r="D132" s="40"/>
      <c r="E132" s="40"/>
      <c r="F132" s="27" t="str">
        <f>E15</f>
        <v xml:space="preserve"> </v>
      </c>
      <c r="G132" s="40"/>
      <c r="H132" s="40"/>
      <c r="I132" s="32" t="s">
        <v>29</v>
      </c>
      <c r="J132" s="36" t="str">
        <f>E21</f>
        <v xml:space="preserve"> 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5.15" customHeight="1">
      <c r="A133" s="38"/>
      <c r="B133" s="39"/>
      <c r="C133" s="32" t="s">
        <v>27</v>
      </c>
      <c r="D133" s="40"/>
      <c r="E133" s="40"/>
      <c r="F133" s="27" t="str">
        <f>IF(E18="","",E18)</f>
        <v>Vyplň údaj</v>
      </c>
      <c r="G133" s="40"/>
      <c r="H133" s="40"/>
      <c r="I133" s="32" t="s">
        <v>31</v>
      </c>
      <c r="J133" s="36" t="str">
        <f>E24</f>
        <v xml:space="preserve"> </v>
      </c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0.32" customHeight="1">
      <c r="A134" s="38"/>
      <c r="B134" s="39"/>
      <c r="C134" s="40"/>
      <c r="D134" s="40"/>
      <c r="E134" s="40"/>
      <c r="F134" s="40"/>
      <c r="G134" s="40"/>
      <c r="H134" s="40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11" customFormat="1" ht="29.28" customHeight="1">
      <c r="A135" s="187"/>
      <c r="B135" s="188"/>
      <c r="C135" s="189" t="s">
        <v>111</v>
      </c>
      <c r="D135" s="190" t="s">
        <v>58</v>
      </c>
      <c r="E135" s="190" t="s">
        <v>54</v>
      </c>
      <c r="F135" s="190" t="s">
        <v>55</v>
      </c>
      <c r="G135" s="190" t="s">
        <v>112</v>
      </c>
      <c r="H135" s="190" t="s">
        <v>113</v>
      </c>
      <c r="I135" s="190" t="s">
        <v>114</v>
      </c>
      <c r="J135" s="190" t="s">
        <v>87</v>
      </c>
      <c r="K135" s="191" t="s">
        <v>115</v>
      </c>
      <c r="L135" s="192"/>
      <c r="M135" s="100" t="s">
        <v>1</v>
      </c>
      <c r="N135" s="101" t="s">
        <v>37</v>
      </c>
      <c r="O135" s="101" t="s">
        <v>116</v>
      </c>
      <c r="P135" s="101" t="s">
        <v>117</v>
      </c>
      <c r="Q135" s="101" t="s">
        <v>118</v>
      </c>
      <c r="R135" s="101" t="s">
        <v>119</v>
      </c>
      <c r="S135" s="101" t="s">
        <v>120</v>
      </c>
      <c r="T135" s="102" t="s">
        <v>121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</row>
    <row r="136" s="2" customFormat="1" ht="22.8" customHeight="1">
      <c r="A136" s="38"/>
      <c r="B136" s="39"/>
      <c r="C136" s="107" t="s">
        <v>122</v>
      </c>
      <c r="D136" s="40"/>
      <c r="E136" s="40"/>
      <c r="F136" s="40"/>
      <c r="G136" s="40"/>
      <c r="H136" s="40"/>
      <c r="I136" s="40"/>
      <c r="J136" s="193">
        <f>BK136</f>
        <v>0</v>
      </c>
      <c r="K136" s="40"/>
      <c r="L136" s="44"/>
      <c r="M136" s="103"/>
      <c r="N136" s="194"/>
      <c r="O136" s="104"/>
      <c r="P136" s="195">
        <f>P137+P175+P366+P370</f>
        <v>0</v>
      </c>
      <c r="Q136" s="104"/>
      <c r="R136" s="195">
        <f>R137+R175+R366+R370</f>
        <v>0.29899920000000002</v>
      </c>
      <c r="S136" s="104"/>
      <c r="T136" s="196">
        <f>T137+T175+T366+T370</f>
        <v>9.1124890000000001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72</v>
      </c>
      <c r="AU136" s="17" t="s">
        <v>89</v>
      </c>
      <c r="BK136" s="197">
        <f>BK137+BK175+BK366+BK370</f>
        <v>0</v>
      </c>
    </row>
    <row r="137" s="12" customFormat="1" ht="25.92" customHeight="1">
      <c r="A137" s="12"/>
      <c r="B137" s="198"/>
      <c r="C137" s="199"/>
      <c r="D137" s="200" t="s">
        <v>72</v>
      </c>
      <c r="E137" s="201" t="s">
        <v>123</v>
      </c>
      <c r="F137" s="201" t="s">
        <v>124</v>
      </c>
      <c r="G137" s="199"/>
      <c r="H137" s="199"/>
      <c r="I137" s="202"/>
      <c r="J137" s="203">
        <f>BK137</f>
        <v>0</v>
      </c>
      <c r="K137" s="199"/>
      <c r="L137" s="204"/>
      <c r="M137" s="205"/>
      <c r="N137" s="206"/>
      <c r="O137" s="206"/>
      <c r="P137" s="207">
        <f>P138+P144+P147+P157+P166</f>
        <v>0</v>
      </c>
      <c r="Q137" s="206"/>
      <c r="R137" s="207">
        <f>R138+R144+R147+R157+R166</f>
        <v>0.25473000000000001</v>
      </c>
      <c r="S137" s="206"/>
      <c r="T137" s="208">
        <f>T138+T144+T147+T157+T166</f>
        <v>0.61063000000000001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9" t="s">
        <v>79</v>
      </c>
      <c r="AT137" s="210" t="s">
        <v>72</v>
      </c>
      <c r="AU137" s="210" t="s">
        <v>73</v>
      </c>
      <c r="AY137" s="209" t="s">
        <v>125</v>
      </c>
      <c r="BK137" s="211">
        <f>BK138+BK144+BK147+BK157+BK166</f>
        <v>0</v>
      </c>
    </row>
    <row r="138" s="12" customFormat="1" ht="22.8" customHeight="1">
      <c r="A138" s="12"/>
      <c r="B138" s="198"/>
      <c r="C138" s="199"/>
      <c r="D138" s="200" t="s">
        <v>72</v>
      </c>
      <c r="E138" s="212" t="s">
        <v>126</v>
      </c>
      <c r="F138" s="212" t="s">
        <v>127</v>
      </c>
      <c r="G138" s="199"/>
      <c r="H138" s="199"/>
      <c r="I138" s="202"/>
      <c r="J138" s="213">
        <f>BK138</f>
        <v>0</v>
      </c>
      <c r="K138" s="199"/>
      <c r="L138" s="204"/>
      <c r="M138" s="205"/>
      <c r="N138" s="206"/>
      <c r="O138" s="206"/>
      <c r="P138" s="207">
        <f>SUM(P139:P143)</f>
        <v>0</v>
      </c>
      <c r="Q138" s="206"/>
      <c r="R138" s="207">
        <f>SUM(R139:R143)</f>
        <v>0.09579</v>
      </c>
      <c r="S138" s="206"/>
      <c r="T138" s="208">
        <f>SUM(T139:T143)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9" t="s">
        <v>79</v>
      </c>
      <c r="AT138" s="210" t="s">
        <v>72</v>
      </c>
      <c r="AU138" s="210" t="s">
        <v>79</v>
      </c>
      <c r="AY138" s="209" t="s">
        <v>125</v>
      </c>
      <c r="BK138" s="211">
        <f>SUM(BK139:BK143)</f>
        <v>0</v>
      </c>
    </row>
    <row r="139" s="2" customFormat="1" ht="33" customHeight="1">
      <c r="A139" s="38"/>
      <c r="B139" s="39"/>
      <c r="C139" s="214" t="s">
        <v>79</v>
      </c>
      <c r="D139" s="214" t="s">
        <v>128</v>
      </c>
      <c r="E139" s="215" t="s">
        <v>129</v>
      </c>
      <c r="F139" s="216" t="s">
        <v>130</v>
      </c>
      <c r="G139" s="217" t="s">
        <v>131</v>
      </c>
      <c r="H139" s="218">
        <v>3</v>
      </c>
      <c r="I139" s="219"/>
      <c r="J139" s="220">
        <f>ROUND(I139*H139,2)</f>
        <v>0</v>
      </c>
      <c r="K139" s="216" t="s">
        <v>132</v>
      </c>
      <c r="L139" s="44"/>
      <c r="M139" s="221" t="s">
        <v>1</v>
      </c>
      <c r="N139" s="222" t="s">
        <v>38</v>
      </c>
      <c r="O139" s="91"/>
      <c r="P139" s="223">
        <f>O139*H139</f>
        <v>0</v>
      </c>
      <c r="Q139" s="223">
        <v>0.03193</v>
      </c>
      <c r="R139" s="223">
        <f>Q139*H139</f>
        <v>0.09579</v>
      </c>
      <c r="S139" s="223">
        <v>0</v>
      </c>
      <c r="T139" s="22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5" t="s">
        <v>133</v>
      </c>
      <c r="AT139" s="225" t="s">
        <v>128</v>
      </c>
      <c r="AU139" s="225" t="s">
        <v>81</v>
      </c>
      <c r="AY139" s="17" t="s">
        <v>125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7" t="s">
        <v>79</v>
      </c>
      <c r="BK139" s="226">
        <f>ROUND(I139*H139,2)</f>
        <v>0</v>
      </c>
      <c r="BL139" s="17" t="s">
        <v>133</v>
      </c>
      <c r="BM139" s="225" t="s">
        <v>134</v>
      </c>
    </row>
    <row r="140" s="2" customFormat="1">
      <c r="A140" s="38"/>
      <c r="B140" s="39"/>
      <c r="C140" s="40"/>
      <c r="D140" s="227" t="s">
        <v>135</v>
      </c>
      <c r="E140" s="40"/>
      <c r="F140" s="228" t="s">
        <v>136</v>
      </c>
      <c r="G140" s="40"/>
      <c r="H140" s="40"/>
      <c r="I140" s="229"/>
      <c r="J140" s="40"/>
      <c r="K140" s="40"/>
      <c r="L140" s="44"/>
      <c r="M140" s="230"/>
      <c r="N140" s="231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135</v>
      </c>
      <c r="AU140" s="17" t="s">
        <v>81</v>
      </c>
    </row>
    <row r="141" s="2" customFormat="1">
      <c r="A141" s="38"/>
      <c r="B141" s="39"/>
      <c r="C141" s="40"/>
      <c r="D141" s="232" t="s">
        <v>137</v>
      </c>
      <c r="E141" s="40"/>
      <c r="F141" s="233" t="s">
        <v>138</v>
      </c>
      <c r="G141" s="40"/>
      <c r="H141" s="40"/>
      <c r="I141" s="229"/>
      <c r="J141" s="40"/>
      <c r="K141" s="40"/>
      <c r="L141" s="44"/>
      <c r="M141" s="230"/>
      <c r="N141" s="231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137</v>
      </c>
      <c r="AU141" s="17" t="s">
        <v>81</v>
      </c>
    </row>
    <row r="142" s="2" customFormat="1" ht="33" customHeight="1">
      <c r="A142" s="38"/>
      <c r="B142" s="39"/>
      <c r="C142" s="214" t="s">
        <v>81</v>
      </c>
      <c r="D142" s="214" t="s">
        <v>128</v>
      </c>
      <c r="E142" s="215" t="s">
        <v>139</v>
      </c>
      <c r="F142" s="216" t="s">
        <v>140</v>
      </c>
      <c r="G142" s="217" t="s">
        <v>131</v>
      </c>
      <c r="H142" s="218">
        <v>3</v>
      </c>
      <c r="I142" s="219"/>
      <c r="J142" s="220">
        <f>ROUND(I142*H142,2)</f>
        <v>0</v>
      </c>
      <c r="K142" s="216" t="s">
        <v>1</v>
      </c>
      <c r="L142" s="44"/>
      <c r="M142" s="221" t="s">
        <v>1</v>
      </c>
      <c r="N142" s="222" t="s">
        <v>38</v>
      </c>
      <c r="O142" s="91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5" t="s">
        <v>133</v>
      </c>
      <c r="AT142" s="225" t="s">
        <v>128</v>
      </c>
      <c r="AU142" s="225" t="s">
        <v>81</v>
      </c>
      <c r="AY142" s="17" t="s">
        <v>125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7" t="s">
        <v>79</v>
      </c>
      <c r="BK142" s="226">
        <f>ROUND(I142*H142,2)</f>
        <v>0</v>
      </c>
      <c r="BL142" s="17" t="s">
        <v>133</v>
      </c>
      <c r="BM142" s="225" t="s">
        <v>81</v>
      </c>
    </row>
    <row r="143" s="2" customFormat="1">
      <c r="A143" s="38"/>
      <c r="B143" s="39"/>
      <c r="C143" s="40"/>
      <c r="D143" s="227" t="s">
        <v>135</v>
      </c>
      <c r="E143" s="40"/>
      <c r="F143" s="228" t="s">
        <v>140</v>
      </c>
      <c r="G143" s="40"/>
      <c r="H143" s="40"/>
      <c r="I143" s="229"/>
      <c r="J143" s="40"/>
      <c r="K143" s="40"/>
      <c r="L143" s="44"/>
      <c r="M143" s="230"/>
      <c r="N143" s="231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135</v>
      </c>
      <c r="AU143" s="17" t="s">
        <v>81</v>
      </c>
    </row>
    <row r="144" s="12" customFormat="1" ht="22.8" customHeight="1">
      <c r="A144" s="12"/>
      <c r="B144" s="198"/>
      <c r="C144" s="199"/>
      <c r="D144" s="200" t="s">
        <v>72</v>
      </c>
      <c r="E144" s="212" t="s">
        <v>133</v>
      </c>
      <c r="F144" s="212" t="s">
        <v>141</v>
      </c>
      <c r="G144" s="199"/>
      <c r="H144" s="199"/>
      <c r="I144" s="202"/>
      <c r="J144" s="213">
        <f>BK144</f>
        <v>0</v>
      </c>
      <c r="K144" s="199"/>
      <c r="L144" s="204"/>
      <c r="M144" s="205"/>
      <c r="N144" s="206"/>
      <c r="O144" s="206"/>
      <c r="P144" s="207">
        <f>SUM(P145:P146)</f>
        <v>0</v>
      </c>
      <c r="Q144" s="206"/>
      <c r="R144" s="207">
        <f>SUM(R145:R146)</f>
        <v>0</v>
      </c>
      <c r="S144" s="206"/>
      <c r="T144" s="208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9" t="s">
        <v>79</v>
      </c>
      <c r="AT144" s="210" t="s">
        <v>72</v>
      </c>
      <c r="AU144" s="210" t="s">
        <v>79</v>
      </c>
      <c r="AY144" s="209" t="s">
        <v>125</v>
      </c>
      <c r="BK144" s="211">
        <f>SUM(BK145:BK146)</f>
        <v>0</v>
      </c>
    </row>
    <row r="145" s="2" customFormat="1" ht="33" customHeight="1">
      <c r="A145" s="38"/>
      <c r="B145" s="39"/>
      <c r="C145" s="214" t="s">
        <v>126</v>
      </c>
      <c r="D145" s="214" t="s">
        <v>128</v>
      </c>
      <c r="E145" s="215" t="s">
        <v>142</v>
      </c>
      <c r="F145" s="216" t="s">
        <v>143</v>
      </c>
      <c r="G145" s="217" t="s">
        <v>131</v>
      </c>
      <c r="H145" s="218">
        <v>3</v>
      </c>
      <c r="I145" s="219"/>
      <c r="J145" s="220">
        <f>ROUND(I145*H145,2)</f>
        <v>0</v>
      </c>
      <c r="K145" s="216" t="s">
        <v>1</v>
      </c>
      <c r="L145" s="44"/>
      <c r="M145" s="221" t="s">
        <v>1</v>
      </c>
      <c r="N145" s="222" t="s">
        <v>38</v>
      </c>
      <c r="O145" s="91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5" t="s">
        <v>133</v>
      </c>
      <c r="AT145" s="225" t="s">
        <v>128</v>
      </c>
      <c r="AU145" s="225" t="s">
        <v>81</v>
      </c>
      <c r="AY145" s="17" t="s">
        <v>125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7" t="s">
        <v>79</v>
      </c>
      <c r="BK145" s="226">
        <f>ROUND(I145*H145,2)</f>
        <v>0</v>
      </c>
      <c r="BL145" s="17" t="s">
        <v>133</v>
      </c>
      <c r="BM145" s="225" t="s">
        <v>133</v>
      </c>
    </row>
    <row r="146" s="2" customFormat="1">
      <c r="A146" s="38"/>
      <c r="B146" s="39"/>
      <c r="C146" s="40"/>
      <c r="D146" s="227" t="s">
        <v>135</v>
      </c>
      <c r="E146" s="40"/>
      <c r="F146" s="228" t="s">
        <v>143</v>
      </c>
      <c r="G146" s="40"/>
      <c r="H146" s="40"/>
      <c r="I146" s="229"/>
      <c r="J146" s="40"/>
      <c r="K146" s="40"/>
      <c r="L146" s="44"/>
      <c r="M146" s="230"/>
      <c r="N146" s="231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135</v>
      </c>
      <c r="AU146" s="17" t="s">
        <v>81</v>
      </c>
    </row>
    <row r="147" s="12" customFormat="1" ht="22.8" customHeight="1">
      <c r="A147" s="12"/>
      <c r="B147" s="198"/>
      <c r="C147" s="199"/>
      <c r="D147" s="200" t="s">
        <v>72</v>
      </c>
      <c r="E147" s="212" t="s">
        <v>144</v>
      </c>
      <c r="F147" s="212" t="s">
        <v>145</v>
      </c>
      <c r="G147" s="199"/>
      <c r="H147" s="199"/>
      <c r="I147" s="202"/>
      <c r="J147" s="213">
        <f>BK147</f>
        <v>0</v>
      </c>
      <c r="K147" s="199"/>
      <c r="L147" s="204"/>
      <c r="M147" s="205"/>
      <c r="N147" s="206"/>
      <c r="O147" s="206"/>
      <c r="P147" s="207">
        <f>SUM(P148:P156)</f>
        <v>0</v>
      </c>
      <c r="Q147" s="206"/>
      <c r="R147" s="207">
        <f>SUM(R148:R156)</f>
        <v>0.15894</v>
      </c>
      <c r="S147" s="206"/>
      <c r="T147" s="208">
        <f>SUM(T148:T156)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9" t="s">
        <v>79</v>
      </c>
      <c r="AT147" s="210" t="s">
        <v>72</v>
      </c>
      <c r="AU147" s="210" t="s">
        <v>79</v>
      </c>
      <c r="AY147" s="209" t="s">
        <v>125</v>
      </c>
      <c r="BK147" s="211">
        <f>SUM(BK148:BK156)</f>
        <v>0</v>
      </c>
    </row>
    <row r="148" s="2" customFormat="1" ht="24.15" customHeight="1">
      <c r="A148" s="38"/>
      <c r="B148" s="39"/>
      <c r="C148" s="214" t="s">
        <v>133</v>
      </c>
      <c r="D148" s="214" t="s">
        <v>128</v>
      </c>
      <c r="E148" s="215" t="s">
        <v>146</v>
      </c>
      <c r="F148" s="216" t="s">
        <v>147</v>
      </c>
      <c r="G148" s="217" t="s">
        <v>148</v>
      </c>
      <c r="H148" s="218">
        <v>10</v>
      </c>
      <c r="I148" s="219"/>
      <c r="J148" s="220">
        <f>ROUND(I148*H148,2)</f>
        <v>0</v>
      </c>
      <c r="K148" s="216" t="s">
        <v>132</v>
      </c>
      <c r="L148" s="44"/>
      <c r="M148" s="221" t="s">
        <v>1</v>
      </c>
      <c r="N148" s="222" t="s">
        <v>38</v>
      </c>
      <c r="O148" s="91"/>
      <c r="P148" s="223">
        <f>O148*H148</f>
        <v>0</v>
      </c>
      <c r="Q148" s="223">
        <v>0.0015</v>
      </c>
      <c r="R148" s="223">
        <f>Q148*H148</f>
        <v>0.014999999999999999</v>
      </c>
      <c r="S148" s="223">
        <v>0</v>
      </c>
      <c r="T148" s="22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5" t="s">
        <v>133</v>
      </c>
      <c r="AT148" s="225" t="s">
        <v>128</v>
      </c>
      <c r="AU148" s="225" t="s">
        <v>81</v>
      </c>
      <c r="AY148" s="17" t="s">
        <v>125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7" t="s">
        <v>79</v>
      </c>
      <c r="BK148" s="226">
        <f>ROUND(I148*H148,2)</f>
        <v>0</v>
      </c>
      <c r="BL148" s="17" t="s">
        <v>133</v>
      </c>
      <c r="BM148" s="225" t="s">
        <v>149</v>
      </c>
    </row>
    <row r="149" s="2" customFormat="1">
      <c r="A149" s="38"/>
      <c r="B149" s="39"/>
      <c r="C149" s="40"/>
      <c r="D149" s="227" t="s">
        <v>135</v>
      </c>
      <c r="E149" s="40"/>
      <c r="F149" s="228" t="s">
        <v>150</v>
      </c>
      <c r="G149" s="40"/>
      <c r="H149" s="40"/>
      <c r="I149" s="229"/>
      <c r="J149" s="40"/>
      <c r="K149" s="40"/>
      <c r="L149" s="44"/>
      <c r="M149" s="230"/>
      <c r="N149" s="231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135</v>
      </c>
      <c r="AU149" s="17" t="s">
        <v>81</v>
      </c>
    </row>
    <row r="150" s="2" customFormat="1">
      <c r="A150" s="38"/>
      <c r="B150" s="39"/>
      <c r="C150" s="40"/>
      <c r="D150" s="232" t="s">
        <v>137</v>
      </c>
      <c r="E150" s="40"/>
      <c r="F150" s="233" t="s">
        <v>151</v>
      </c>
      <c r="G150" s="40"/>
      <c r="H150" s="40"/>
      <c r="I150" s="229"/>
      <c r="J150" s="40"/>
      <c r="K150" s="40"/>
      <c r="L150" s="44"/>
      <c r="M150" s="230"/>
      <c r="N150" s="231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137</v>
      </c>
      <c r="AU150" s="17" t="s">
        <v>81</v>
      </c>
    </row>
    <row r="151" s="2" customFormat="1" ht="21.75" customHeight="1">
      <c r="A151" s="38"/>
      <c r="B151" s="39"/>
      <c r="C151" s="214" t="s">
        <v>152</v>
      </c>
      <c r="D151" s="214" t="s">
        <v>128</v>
      </c>
      <c r="E151" s="215" t="s">
        <v>153</v>
      </c>
      <c r="F151" s="216" t="s">
        <v>154</v>
      </c>
      <c r="G151" s="217" t="s">
        <v>131</v>
      </c>
      <c r="H151" s="218">
        <v>2</v>
      </c>
      <c r="I151" s="219"/>
      <c r="J151" s="220">
        <f>ROUND(I151*H151,2)</f>
        <v>0</v>
      </c>
      <c r="K151" s="216" t="s">
        <v>132</v>
      </c>
      <c r="L151" s="44"/>
      <c r="M151" s="221" t="s">
        <v>1</v>
      </c>
      <c r="N151" s="222" t="s">
        <v>38</v>
      </c>
      <c r="O151" s="91"/>
      <c r="P151" s="223">
        <f>O151*H151</f>
        <v>0</v>
      </c>
      <c r="Q151" s="223">
        <v>0.056439999999999997</v>
      </c>
      <c r="R151" s="223">
        <f>Q151*H151</f>
        <v>0.11287999999999999</v>
      </c>
      <c r="S151" s="223">
        <v>0</v>
      </c>
      <c r="T151" s="224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5" t="s">
        <v>133</v>
      </c>
      <c r="AT151" s="225" t="s">
        <v>128</v>
      </c>
      <c r="AU151" s="225" t="s">
        <v>81</v>
      </c>
      <c r="AY151" s="17" t="s">
        <v>125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7" t="s">
        <v>79</v>
      </c>
      <c r="BK151" s="226">
        <f>ROUND(I151*H151,2)</f>
        <v>0</v>
      </c>
      <c r="BL151" s="17" t="s">
        <v>133</v>
      </c>
      <c r="BM151" s="225" t="s">
        <v>155</v>
      </c>
    </row>
    <row r="152" s="2" customFormat="1">
      <c r="A152" s="38"/>
      <c r="B152" s="39"/>
      <c r="C152" s="40"/>
      <c r="D152" s="227" t="s">
        <v>135</v>
      </c>
      <c r="E152" s="40"/>
      <c r="F152" s="228" t="s">
        <v>156</v>
      </c>
      <c r="G152" s="40"/>
      <c r="H152" s="40"/>
      <c r="I152" s="229"/>
      <c r="J152" s="40"/>
      <c r="K152" s="40"/>
      <c r="L152" s="44"/>
      <c r="M152" s="230"/>
      <c r="N152" s="231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135</v>
      </c>
      <c r="AU152" s="17" t="s">
        <v>81</v>
      </c>
    </row>
    <row r="153" s="2" customFormat="1">
      <c r="A153" s="38"/>
      <c r="B153" s="39"/>
      <c r="C153" s="40"/>
      <c r="D153" s="232" t="s">
        <v>137</v>
      </c>
      <c r="E153" s="40"/>
      <c r="F153" s="233" t="s">
        <v>157</v>
      </c>
      <c r="G153" s="40"/>
      <c r="H153" s="40"/>
      <c r="I153" s="229"/>
      <c r="J153" s="40"/>
      <c r="K153" s="40"/>
      <c r="L153" s="44"/>
      <c r="M153" s="230"/>
      <c r="N153" s="231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137</v>
      </c>
      <c r="AU153" s="17" t="s">
        <v>81</v>
      </c>
    </row>
    <row r="154" s="2" customFormat="1" ht="33" customHeight="1">
      <c r="A154" s="38"/>
      <c r="B154" s="39"/>
      <c r="C154" s="234" t="s">
        <v>144</v>
      </c>
      <c r="D154" s="234" t="s">
        <v>158</v>
      </c>
      <c r="E154" s="235" t="s">
        <v>159</v>
      </c>
      <c r="F154" s="236" t="s">
        <v>160</v>
      </c>
      <c r="G154" s="237" t="s">
        <v>131</v>
      </c>
      <c r="H154" s="238">
        <v>2</v>
      </c>
      <c r="I154" s="239"/>
      <c r="J154" s="240">
        <f>ROUND(I154*H154,2)</f>
        <v>0</v>
      </c>
      <c r="K154" s="236" t="s">
        <v>132</v>
      </c>
      <c r="L154" s="241"/>
      <c r="M154" s="242" t="s">
        <v>1</v>
      </c>
      <c r="N154" s="243" t="s">
        <v>38</v>
      </c>
      <c r="O154" s="91"/>
      <c r="P154" s="223">
        <f>O154*H154</f>
        <v>0</v>
      </c>
      <c r="Q154" s="223">
        <v>0.01553</v>
      </c>
      <c r="R154" s="223">
        <f>Q154*H154</f>
        <v>0.031060000000000001</v>
      </c>
      <c r="S154" s="223">
        <v>0</v>
      </c>
      <c r="T154" s="22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5" t="s">
        <v>161</v>
      </c>
      <c r="AT154" s="225" t="s">
        <v>158</v>
      </c>
      <c r="AU154" s="225" t="s">
        <v>81</v>
      </c>
      <c r="AY154" s="17" t="s">
        <v>125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7" t="s">
        <v>79</v>
      </c>
      <c r="BK154" s="226">
        <f>ROUND(I154*H154,2)</f>
        <v>0</v>
      </c>
      <c r="BL154" s="17" t="s">
        <v>133</v>
      </c>
      <c r="BM154" s="225" t="s">
        <v>162</v>
      </c>
    </row>
    <row r="155" s="2" customFormat="1">
      <c r="A155" s="38"/>
      <c r="B155" s="39"/>
      <c r="C155" s="40"/>
      <c r="D155" s="227" t="s">
        <v>135</v>
      </c>
      <c r="E155" s="40"/>
      <c r="F155" s="228" t="s">
        <v>160</v>
      </c>
      <c r="G155" s="40"/>
      <c r="H155" s="40"/>
      <c r="I155" s="229"/>
      <c r="J155" s="40"/>
      <c r="K155" s="40"/>
      <c r="L155" s="44"/>
      <c r="M155" s="230"/>
      <c r="N155" s="231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135</v>
      </c>
      <c r="AU155" s="17" t="s">
        <v>81</v>
      </c>
    </row>
    <row r="156" s="12" customFormat="1" ht="20.88" customHeight="1">
      <c r="A156" s="12"/>
      <c r="B156" s="198"/>
      <c r="C156" s="199"/>
      <c r="D156" s="200" t="s">
        <v>72</v>
      </c>
      <c r="E156" s="212" t="s">
        <v>163</v>
      </c>
      <c r="F156" s="212" t="s">
        <v>164</v>
      </c>
      <c r="G156" s="199"/>
      <c r="H156" s="199"/>
      <c r="I156" s="202"/>
      <c r="J156" s="213">
        <f>BK156</f>
        <v>0</v>
      </c>
      <c r="K156" s="199"/>
      <c r="L156" s="204"/>
      <c r="M156" s="205"/>
      <c r="N156" s="206"/>
      <c r="O156" s="206"/>
      <c r="P156" s="207">
        <v>0</v>
      </c>
      <c r="Q156" s="206"/>
      <c r="R156" s="207">
        <v>0</v>
      </c>
      <c r="S156" s="206"/>
      <c r="T156" s="208"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9" t="s">
        <v>79</v>
      </c>
      <c r="AT156" s="210" t="s">
        <v>72</v>
      </c>
      <c r="AU156" s="210" t="s">
        <v>81</v>
      </c>
      <c r="AY156" s="209" t="s">
        <v>125</v>
      </c>
      <c r="BK156" s="211">
        <v>0</v>
      </c>
    </row>
    <row r="157" s="12" customFormat="1" ht="22.8" customHeight="1">
      <c r="A157" s="12"/>
      <c r="B157" s="198"/>
      <c r="C157" s="199"/>
      <c r="D157" s="200" t="s">
        <v>72</v>
      </c>
      <c r="E157" s="212" t="s">
        <v>165</v>
      </c>
      <c r="F157" s="212" t="s">
        <v>166</v>
      </c>
      <c r="G157" s="199"/>
      <c r="H157" s="199"/>
      <c r="I157" s="202"/>
      <c r="J157" s="213">
        <f>BK157</f>
        <v>0</v>
      </c>
      <c r="K157" s="199"/>
      <c r="L157" s="204"/>
      <c r="M157" s="205"/>
      <c r="N157" s="206"/>
      <c r="O157" s="206"/>
      <c r="P157" s="207">
        <f>SUM(P158:P165)</f>
        <v>0</v>
      </c>
      <c r="Q157" s="206"/>
      <c r="R157" s="207">
        <f>SUM(R158:R165)</f>
        <v>0</v>
      </c>
      <c r="S157" s="206"/>
      <c r="T157" s="208">
        <f>SUM(T158:T165)</f>
        <v>0.61063000000000001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9" t="s">
        <v>79</v>
      </c>
      <c r="AT157" s="210" t="s">
        <v>72</v>
      </c>
      <c r="AU157" s="210" t="s">
        <v>79</v>
      </c>
      <c r="AY157" s="209" t="s">
        <v>125</v>
      </c>
      <c r="BK157" s="211">
        <f>SUM(BK158:BK165)</f>
        <v>0</v>
      </c>
    </row>
    <row r="158" s="2" customFormat="1" ht="24.15" customHeight="1">
      <c r="A158" s="38"/>
      <c r="B158" s="39"/>
      <c r="C158" s="214" t="s">
        <v>167</v>
      </c>
      <c r="D158" s="214" t="s">
        <v>128</v>
      </c>
      <c r="E158" s="215" t="s">
        <v>168</v>
      </c>
      <c r="F158" s="216" t="s">
        <v>169</v>
      </c>
      <c r="G158" s="217" t="s">
        <v>170</v>
      </c>
      <c r="H158" s="218">
        <v>2.0299999999999998</v>
      </c>
      <c r="I158" s="219"/>
      <c r="J158" s="220">
        <f>ROUND(I158*H158,2)</f>
        <v>0</v>
      </c>
      <c r="K158" s="216" t="s">
        <v>132</v>
      </c>
      <c r="L158" s="44"/>
      <c r="M158" s="221" t="s">
        <v>1</v>
      </c>
      <c r="N158" s="222" t="s">
        <v>38</v>
      </c>
      <c r="O158" s="91"/>
      <c r="P158" s="223">
        <f>O158*H158</f>
        <v>0</v>
      </c>
      <c r="Q158" s="223">
        <v>0</v>
      </c>
      <c r="R158" s="223">
        <f>Q158*H158</f>
        <v>0</v>
      </c>
      <c r="S158" s="223">
        <v>0.18099999999999999</v>
      </c>
      <c r="T158" s="224">
        <f>S158*H158</f>
        <v>0.36742999999999998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5" t="s">
        <v>133</v>
      </c>
      <c r="AT158" s="225" t="s">
        <v>128</v>
      </c>
      <c r="AU158" s="225" t="s">
        <v>81</v>
      </c>
      <c r="AY158" s="17" t="s">
        <v>125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7" t="s">
        <v>79</v>
      </c>
      <c r="BK158" s="226">
        <f>ROUND(I158*H158,2)</f>
        <v>0</v>
      </c>
      <c r="BL158" s="17" t="s">
        <v>133</v>
      </c>
      <c r="BM158" s="225" t="s">
        <v>171</v>
      </c>
    </row>
    <row r="159" s="2" customFormat="1">
      <c r="A159" s="38"/>
      <c r="B159" s="39"/>
      <c r="C159" s="40"/>
      <c r="D159" s="227" t="s">
        <v>135</v>
      </c>
      <c r="E159" s="40"/>
      <c r="F159" s="228" t="s">
        <v>172</v>
      </c>
      <c r="G159" s="40"/>
      <c r="H159" s="40"/>
      <c r="I159" s="229"/>
      <c r="J159" s="40"/>
      <c r="K159" s="40"/>
      <c r="L159" s="44"/>
      <c r="M159" s="230"/>
      <c r="N159" s="231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135</v>
      </c>
      <c r="AU159" s="17" t="s">
        <v>81</v>
      </c>
    </row>
    <row r="160" s="2" customFormat="1">
      <c r="A160" s="38"/>
      <c r="B160" s="39"/>
      <c r="C160" s="40"/>
      <c r="D160" s="232" t="s">
        <v>137</v>
      </c>
      <c r="E160" s="40"/>
      <c r="F160" s="233" t="s">
        <v>173</v>
      </c>
      <c r="G160" s="40"/>
      <c r="H160" s="40"/>
      <c r="I160" s="229"/>
      <c r="J160" s="40"/>
      <c r="K160" s="40"/>
      <c r="L160" s="44"/>
      <c r="M160" s="230"/>
      <c r="N160" s="231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137</v>
      </c>
      <c r="AU160" s="17" t="s">
        <v>81</v>
      </c>
    </row>
    <row r="161" s="13" customFormat="1">
      <c r="A161" s="13"/>
      <c r="B161" s="244"/>
      <c r="C161" s="245"/>
      <c r="D161" s="227" t="s">
        <v>174</v>
      </c>
      <c r="E161" s="246" t="s">
        <v>1</v>
      </c>
      <c r="F161" s="247" t="s">
        <v>175</v>
      </c>
      <c r="G161" s="245"/>
      <c r="H161" s="246" t="s">
        <v>1</v>
      </c>
      <c r="I161" s="248"/>
      <c r="J161" s="245"/>
      <c r="K161" s="245"/>
      <c r="L161" s="249"/>
      <c r="M161" s="250"/>
      <c r="N161" s="251"/>
      <c r="O161" s="251"/>
      <c r="P161" s="251"/>
      <c r="Q161" s="251"/>
      <c r="R161" s="251"/>
      <c r="S161" s="251"/>
      <c r="T161" s="25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3" t="s">
        <v>174</v>
      </c>
      <c r="AU161" s="253" t="s">
        <v>81</v>
      </c>
      <c r="AV161" s="13" t="s">
        <v>79</v>
      </c>
      <c r="AW161" s="13" t="s">
        <v>30</v>
      </c>
      <c r="AX161" s="13" t="s">
        <v>73</v>
      </c>
      <c r="AY161" s="253" t="s">
        <v>125</v>
      </c>
    </row>
    <row r="162" s="14" customFormat="1">
      <c r="A162" s="14"/>
      <c r="B162" s="254"/>
      <c r="C162" s="255"/>
      <c r="D162" s="227" t="s">
        <v>174</v>
      </c>
      <c r="E162" s="256" t="s">
        <v>1</v>
      </c>
      <c r="F162" s="257" t="s">
        <v>176</v>
      </c>
      <c r="G162" s="255"/>
      <c r="H162" s="258">
        <v>2.0299999999999998</v>
      </c>
      <c r="I162" s="259"/>
      <c r="J162" s="255"/>
      <c r="K162" s="255"/>
      <c r="L162" s="260"/>
      <c r="M162" s="261"/>
      <c r="N162" s="262"/>
      <c r="O162" s="262"/>
      <c r="P162" s="262"/>
      <c r="Q162" s="262"/>
      <c r="R162" s="262"/>
      <c r="S162" s="262"/>
      <c r="T162" s="26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4" t="s">
        <v>174</v>
      </c>
      <c r="AU162" s="264" t="s">
        <v>81</v>
      </c>
      <c r="AV162" s="14" t="s">
        <v>81</v>
      </c>
      <c r="AW162" s="14" t="s">
        <v>30</v>
      </c>
      <c r="AX162" s="14" t="s">
        <v>79</v>
      </c>
      <c r="AY162" s="264" t="s">
        <v>125</v>
      </c>
    </row>
    <row r="163" s="2" customFormat="1" ht="21.75" customHeight="1">
      <c r="A163" s="38"/>
      <c r="B163" s="39"/>
      <c r="C163" s="214" t="s">
        <v>161</v>
      </c>
      <c r="D163" s="214" t="s">
        <v>128</v>
      </c>
      <c r="E163" s="215" t="s">
        <v>177</v>
      </c>
      <c r="F163" s="216" t="s">
        <v>178</v>
      </c>
      <c r="G163" s="217" t="s">
        <v>170</v>
      </c>
      <c r="H163" s="218">
        <v>3.2000000000000002</v>
      </c>
      <c r="I163" s="219"/>
      <c r="J163" s="220">
        <f>ROUND(I163*H163,2)</f>
        <v>0</v>
      </c>
      <c r="K163" s="216" t="s">
        <v>132</v>
      </c>
      <c r="L163" s="44"/>
      <c r="M163" s="221" t="s">
        <v>1</v>
      </c>
      <c r="N163" s="222" t="s">
        <v>38</v>
      </c>
      <c r="O163" s="91"/>
      <c r="P163" s="223">
        <f>O163*H163</f>
        <v>0</v>
      </c>
      <c r="Q163" s="223">
        <v>0</v>
      </c>
      <c r="R163" s="223">
        <f>Q163*H163</f>
        <v>0</v>
      </c>
      <c r="S163" s="223">
        <v>0.075999999999999998</v>
      </c>
      <c r="T163" s="224">
        <f>S163*H163</f>
        <v>0.2432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5" t="s">
        <v>133</v>
      </c>
      <c r="AT163" s="225" t="s">
        <v>128</v>
      </c>
      <c r="AU163" s="225" t="s">
        <v>81</v>
      </c>
      <c r="AY163" s="17" t="s">
        <v>125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7" t="s">
        <v>79</v>
      </c>
      <c r="BK163" s="226">
        <f>ROUND(I163*H163,2)</f>
        <v>0</v>
      </c>
      <c r="BL163" s="17" t="s">
        <v>133</v>
      </c>
      <c r="BM163" s="225" t="s">
        <v>179</v>
      </c>
    </row>
    <row r="164" s="2" customFormat="1">
      <c r="A164" s="38"/>
      <c r="B164" s="39"/>
      <c r="C164" s="40"/>
      <c r="D164" s="227" t="s">
        <v>135</v>
      </c>
      <c r="E164" s="40"/>
      <c r="F164" s="228" t="s">
        <v>180</v>
      </c>
      <c r="G164" s="40"/>
      <c r="H164" s="40"/>
      <c r="I164" s="229"/>
      <c r="J164" s="40"/>
      <c r="K164" s="40"/>
      <c r="L164" s="44"/>
      <c r="M164" s="230"/>
      <c r="N164" s="231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135</v>
      </c>
      <c r="AU164" s="17" t="s">
        <v>81</v>
      </c>
    </row>
    <row r="165" s="2" customFormat="1">
      <c r="A165" s="38"/>
      <c r="B165" s="39"/>
      <c r="C165" s="40"/>
      <c r="D165" s="232" t="s">
        <v>137</v>
      </c>
      <c r="E165" s="40"/>
      <c r="F165" s="233" t="s">
        <v>181</v>
      </c>
      <c r="G165" s="40"/>
      <c r="H165" s="40"/>
      <c r="I165" s="229"/>
      <c r="J165" s="40"/>
      <c r="K165" s="40"/>
      <c r="L165" s="44"/>
      <c r="M165" s="230"/>
      <c r="N165" s="231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137</v>
      </c>
      <c r="AU165" s="17" t="s">
        <v>81</v>
      </c>
    </row>
    <row r="166" s="12" customFormat="1" ht="22.8" customHeight="1">
      <c r="A166" s="12"/>
      <c r="B166" s="198"/>
      <c r="C166" s="199"/>
      <c r="D166" s="200" t="s">
        <v>72</v>
      </c>
      <c r="E166" s="212" t="s">
        <v>182</v>
      </c>
      <c r="F166" s="212" t="s">
        <v>183</v>
      </c>
      <c r="G166" s="199"/>
      <c r="H166" s="199"/>
      <c r="I166" s="202"/>
      <c r="J166" s="213">
        <f>BK166</f>
        <v>0</v>
      </c>
      <c r="K166" s="199"/>
      <c r="L166" s="204"/>
      <c r="M166" s="205"/>
      <c r="N166" s="206"/>
      <c r="O166" s="206"/>
      <c r="P166" s="207">
        <f>SUM(P167:P174)</f>
        <v>0</v>
      </c>
      <c r="Q166" s="206"/>
      <c r="R166" s="207">
        <f>SUM(R167:R174)</f>
        <v>0</v>
      </c>
      <c r="S166" s="206"/>
      <c r="T166" s="208">
        <f>SUM(T167:T174)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9" t="s">
        <v>79</v>
      </c>
      <c r="AT166" s="210" t="s">
        <v>72</v>
      </c>
      <c r="AU166" s="210" t="s">
        <v>79</v>
      </c>
      <c r="AY166" s="209" t="s">
        <v>125</v>
      </c>
      <c r="BK166" s="211">
        <f>SUM(BK167:BK174)</f>
        <v>0</v>
      </c>
    </row>
    <row r="167" s="2" customFormat="1" ht="24.15" customHeight="1">
      <c r="A167" s="38"/>
      <c r="B167" s="39"/>
      <c r="C167" s="214" t="s">
        <v>165</v>
      </c>
      <c r="D167" s="214" t="s">
        <v>128</v>
      </c>
      <c r="E167" s="215" t="s">
        <v>184</v>
      </c>
      <c r="F167" s="216" t="s">
        <v>185</v>
      </c>
      <c r="G167" s="217" t="s">
        <v>186</v>
      </c>
      <c r="H167" s="218">
        <v>9.1129999999999995</v>
      </c>
      <c r="I167" s="219"/>
      <c r="J167" s="220">
        <f>ROUND(I167*H167,2)</f>
        <v>0</v>
      </c>
      <c r="K167" s="216" t="s">
        <v>1</v>
      </c>
      <c r="L167" s="44"/>
      <c r="M167" s="221" t="s">
        <v>1</v>
      </c>
      <c r="N167" s="222" t="s">
        <v>38</v>
      </c>
      <c r="O167" s="91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5" t="s">
        <v>133</v>
      </c>
      <c r="AT167" s="225" t="s">
        <v>128</v>
      </c>
      <c r="AU167" s="225" t="s">
        <v>81</v>
      </c>
      <c r="AY167" s="17" t="s">
        <v>125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7" t="s">
        <v>79</v>
      </c>
      <c r="BK167" s="226">
        <f>ROUND(I167*H167,2)</f>
        <v>0</v>
      </c>
      <c r="BL167" s="17" t="s">
        <v>133</v>
      </c>
      <c r="BM167" s="225" t="s">
        <v>144</v>
      </c>
    </row>
    <row r="168" s="2" customFormat="1">
      <c r="A168" s="38"/>
      <c r="B168" s="39"/>
      <c r="C168" s="40"/>
      <c r="D168" s="227" t="s">
        <v>135</v>
      </c>
      <c r="E168" s="40"/>
      <c r="F168" s="228" t="s">
        <v>185</v>
      </c>
      <c r="G168" s="40"/>
      <c r="H168" s="40"/>
      <c r="I168" s="229"/>
      <c r="J168" s="40"/>
      <c r="K168" s="40"/>
      <c r="L168" s="44"/>
      <c r="M168" s="230"/>
      <c r="N168" s="231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135</v>
      </c>
      <c r="AU168" s="17" t="s">
        <v>81</v>
      </c>
    </row>
    <row r="169" s="2" customFormat="1" ht="24.15" customHeight="1">
      <c r="A169" s="38"/>
      <c r="B169" s="39"/>
      <c r="C169" s="214" t="s">
        <v>187</v>
      </c>
      <c r="D169" s="214" t="s">
        <v>128</v>
      </c>
      <c r="E169" s="215" t="s">
        <v>188</v>
      </c>
      <c r="F169" s="216" t="s">
        <v>189</v>
      </c>
      <c r="G169" s="217" t="s">
        <v>186</v>
      </c>
      <c r="H169" s="218">
        <v>9.1129999999999995</v>
      </c>
      <c r="I169" s="219"/>
      <c r="J169" s="220">
        <f>ROUND(I169*H169,2)</f>
        <v>0</v>
      </c>
      <c r="K169" s="216" t="s">
        <v>1</v>
      </c>
      <c r="L169" s="44"/>
      <c r="M169" s="221" t="s">
        <v>1</v>
      </c>
      <c r="N169" s="222" t="s">
        <v>38</v>
      </c>
      <c r="O169" s="91"/>
      <c r="P169" s="223">
        <f>O169*H169</f>
        <v>0</v>
      </c>
      <c r="Q169" s="223">
        <v>0</v>
      </c>
      <c r="R169" s="223">
        <f>Q169*H169</f>
        <v>0</v>
      </c>
      <c r="S169" s="223">
        <v>0</v>
      </c>
      <c r="T169" s="224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5" t="s">
        <v>133</v>
      </c>
      <c r="AT169" s="225" t="s">
        <v>128</v>
      </c>
      <c r="AU169" s="225" t="s">
        <v>81</v>
      </c>
      <c r="AY169" s="17" t="s">
        <v>125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7" t="s">
        <v>79</v>
      </c>
      <c r="BK169" s="226">
        <f>ROUND(I169*H169,2)</f>
        <v>0</v>
      </c>
      <c r="BL169" s="17" t="s">
        <v>133</v>
      </c>
      <c r="BM169" s="225" t="s">
        <v>161</v>
      </c>
    </row>
    <row r="170" s="2" customFormat="1">
      <c r="A170" s="38"/>
      <c r="B170" s="39"/>
      <c r="C170" s="40"/>
      <c r="D170" s="227" t="s">
        <v>135</v>
      </c>
      <c r="E170" s="40"/>
      <c r="F170" s="228" t="s">
        <v>189</v>
      </c>
      <c r="G170" s="40"/>
      <c r="H170" s="40"/>
      <c r="I170" s="229"/>
      <c r="J170" s="40"/>
      <c r="K170" s="40"/>
      <c r="L170" s="44"/>
      <c r="M170" s="230"/>
      <c r="N170" s="231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135</v>
      </c>
      <c r="AU170" s="17" t="s">
        <v>81</v>
      </c>
    </row>
    <row r="171" s="2" customFormat="1" ht="24.15" customHeight="1">
      <c r="A171" s="38"/>
      <c r="B171" s="39"/>
      <c r="C171" s="214" t="s">
        <v>190</v>
      </c>
      <c r="D171" s="214" t="s">
        <v>128</v>
      </c>
      <c r="E171" s="215" t="s">
        <v>191</v>
      </c>
      <c r="F171" s="216" t="s">
        <v>192</v>
      </c>
      <c r="G171" s="217" t="s">
        <v>186</v>
      </c>
      <c r="H171" s="218">
        <v>182.25999999999999</v>
      </c>
      <c r="I171" s="219"/>
      <c r="J171" s="220">
        <f>ROUND(I171*H171,2)</f>
        <v>0</v>
      </c>
      <c r="K171" s="216" t="s">
        <v>1</v>
      </c>
      <c r="L171" s="44"/>
      <c r="M171" s="221" t="s">
        <v>1</v>
      </c>
      <c r="N171" s="222" t="s">
        <v>38</v>
      </c>
      <c r="O171" s="91"/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5" t="s">
        <v>133</v>
      </c>
      <c r="AT171" s="225" t="s">
        <v>128</v>
      </c>
      <c r="AU171" s="225" t="s">
        <v>81</v>
      </c>
      <c r="AY171" s="17" t="s">
        <v>125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7" t="s">
        <v>79</v>
      </c>
      <c r="BK171" s="226">
        <f>ROUND(I171*H171,2)</f>
        <v>0</v>
      </c>
      <c r="BL171" s="17" t="s">
        <v>133</v>
      </c>
      <c r="BM171" s="225" t="s">
        <v>187</v>
      </c>
    </row>
    <row r="172" s="2" customFormat="1">
      <c r="A172" s="38"/>
      <c r="B172" s="39"/>
      <c r="C172" s="40"/>
      <c r="D172" s="227" t="s">
        <v>135</v>
      </c>
      <c r="E172" s="40"/>
      <c r="F172" s="228" t="s">
        <v>192</v>
      </c>
      <c r="G172" s="40"/>
      <c r="H172" s="40"/>
      <c r="I172" s="229"/>
      <c r="J172" s="40"/>
      <c r="K172" s="40"/>
      <c r="L172" s="44"/>
      <c r="M172" s="230"/>
      <c r="N172" s="231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135</v>
      </c>
      <c r="AU172" s="17" t="s">
        <v>81</v>
      </c>
    </row>
    <row r="173" s="2" customFormat="1" ht="33" customHeight="1">
      <c r="A173" s="38"/>
      <c r="B173" s="39"/>
      <c r="C173" s="214" t="s">
        <v>8</v>
      </c>
      <c r="D173" s="214" t="s">
        <v>128</v>
      </c>
      <c r="E173" s="215" t="s">
        <v>193</v>
      </c>
      <c r="F173" s="216" t="s">
        <v>194</v>
      </c>
      <c r="G173" s="217" t="s">
        <v>186</v>
      </c>
      <c r="H173" s="218">
        <v>9.1129999999999995</v>
      </c>
      <c r="I173" s="219"/>
      <c r="J173" s="220">
        <f>ROUND(I173*H173,2)</f>
        <v>0</v>
      </c>
      <c r="K173" s="216" t="s">
        <v>1</v>
      </c>
      <c r="L173" s="44"/>
      <c r="M173" s="221" t="s">
        <v>1</v>
      </c>
      <c r="N173" s="222" t="s">
        <v>38</v>
      </c>
      <c r="O173" s="91"/>
      <c r="P173" s="223">
        <f>O173*H173</f>
        <v>0</v>
      </c>
      <c r="Q173" s="223">
        <v>0</v>
      </c>
      <c r="R173" s="223">
        <f>Q173*H173</f>
        <v>0</v>
      </c>
      <c r="S173" s="223">
        <v>0</v>
      </c>
      <c r="T173" s="224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5" t="s">
        <v>133</v>
      </c>
      <c r="AT173" s="225" t="s">
        <v>128</v>
      </c>
      <c r="AU173" s="225" t="s">
        <v>81</v>
      </c>
      <c r="AY173" s="17" t="s">
        <v>125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7" t="s">
        <v>79</v>
      </c>
      <c r="BK173" s="226">
        <f>ROUND(I173*H173,2)</f>
        <v>0</v>
      </c>
      <c r="BL173" s="17" t="s">
        <v>133</v>
      </c>
      <c r="BM173" s="225" t="s">
        <v>8</v>
      </c>
    </row>
    <row r="174" s="2" customFormat="1">
      <c r="A174" s="38"/>
      <c r="B174" s="39"/>
      <c r="C174" s="40"/>
      <c r="D174" s="227" t="s">
        <v>135</v>
      </c>
      <c r="E174" s="40"/>
      <c r="F174" s="228" t="s">
        <v>194</v>
      </c>
      <c r="G174" s="40"/>
      <c r="H174" s="40"/>
      <c r="I174" s="229"/>
      <c r="J174" s="40"/>
      <c r="K174" s="40"/>
      <c r="L174" s="44"/>
      <c r="M174" s="230"/>
      <c r="N174" s="231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135</v>
      </c>
      <c r="AU174" s="17" t="s">
        <v>81</v>
      </c>
    </row>
    <row r="175" s="12" customFormat="1" ht="25.92" customHeight="1">
      <c r="A175" s="12"/>
      <c r="B175" s="198"/>
      <c r="C175" s="199"/>
      <c r="D175" s="200" t="s">
        <v>72</v>
      </c>
      <c r="E175" s="201" t="s">
        <v>195</v>
      </c>
      <c r="F175" s="201" t="s">
        <v>196</v>
      </c>
      <c r="G175" s="199"/>
      <c r="H175" s="199"/>
      <c r="I175" s="202"/>
      <c r="J175" s="203">
        <f>BK175</f>
        <v>0</v>
      </c>
      <c r="K175" s="199"/>
      <c r="L175" s="204"/>
      <c r="M175" s="205"/>
      <c r="N175" s="206"/>
      <c r="O175" s="206"/>
      <c r="P175" s="207">
        <f>P176+P183+P217+P220+P232+P244+P268+P297+P339+P354</f>
        <v>0</v>
      </c>
      <c r="Q175" s="206"/>
      <c r="R175" s="207">
        <f>R176+R183+R217+R220+R232+R244+R268+R297+R339+R354</f>
        <v>0.041900000000000007</v>
      </c>
      <c r="S175" s="206"/>
      <c r="T175" s="208">
        <f>T176+T183+T217+T220+T232+T244+T268+T297+T339+T354</f>
        <v>8.5018589999999996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9" t="s">
        <v>81</v>
      </c>
      <c r="AT175" s="210" t="s">
        <v>72</v>
      </c>
      <c r="AU175" s="210" t="s">
        <v>73</v>
      </c>
      <c r="AY175" s="209" t="s">
        <v>125</v>
      </c>
      <c r="BK175" s="211">
        <f>BK176+BK183+BK217+BK220+BK232+BK244+BK268+BK297+BK339+BK354</f>
        <v>0</v>
      </c>
    </row>
    <row r="176" s="12" customFormat="1" ht="22.8" customHeight="1">
      <c r="A176" s="12"/>
      <c r="B176" s="198"/>
      <c r="C176" s="199"/>
      <c r="D176" s="200" t="s">
        <v>72</v>
      </c>
      <c r="E176" s="212" t="s">
        <v>197</v>
      </c>
      <c r="F176" s="212" t="s">
        <v>198</v>
      </c>
      <c r="G176" s="199"/>
      <c r="H176" s="199"/>
      <c r="I176" s="202"/>
      <c r="J176" s="213">
        <f>BK176</f>
        <v>0</v>
      </c>
      <c r="K176" s="199"/>
      <c r="L176" s="204"/>
      <c r="M176" s="205"/>
      <c r="N176" s="206"/>
      <c r="O176" s="206"/>
      <c r="P176" s="207">
        <f>SUM(P177:P182)</f>
        <v>0</v>
      </c>
      <c r="Q176" s="206"/>
      <c r="R176" s="207">
        <f>SUM(R177:R182)</f>
        <v>0</v>
      </c>
      <c r="S176" s="206"/>
      <c r="T176" s="208">
        <f>SUM(T177:T182)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9" t="s">
        <v>81</v>
      </c>
      <c r="AT176" s="210" t="s">
        <v>72</v>
      </c>
      <c r="AU176" s="210" t="s">
        <v>79</v>
      </c>
      <c r="AY176" s="209" t="s">
        <v>125</v>
      </c>
      <c r="BK176" s="211">
        <f>SUM(BK177:BK182)</f>
        <v>0</v>
      </c>
    </row>
    <row r="177" s="2" customFormat="1" ht="16.5" customHeight="1">
      <c r="A177" s="38"/>
      <c r="B177" s="39"/>
      <c r="C177" s="214" t="s">
        <v>199</v>
      </c>
      <c r="D177" s="214" t="s">
        <v>128</v>
      </c>
      <c r="E177" s="215" t="s">
        <v>200</v>
      </c>
      <c r="F177" s="216" t="s">
        <v>201</v>
      </c>
      <c r="G177" s="217" t="s">
        <v>131</v>
      </c>
      <c r="H177" s="218">
        <v>7</v>
      </c>
      <c r="I177" s="219"/>
      <c r="J177" s="220">
        <f>ROUND(I177*H177,2)</f>
        <v>0</v>
      </c>
      <c r="K177" s="216" t="s">
        <v>1</v>
      </c>
      <c r="L177" s="44"/>
      <c r="M177" s="221" t="s">
        <v>1</v>
      </c>
      <c r="N177" s="222" t="s">
        <v>38</v>
      </c>
      <c r="O177" s="91"/>
      <c r="P177" s="223">
        <f>O177*H177</f>
        <v>0</v>
      </c>
      <c r="Q177" s="223">
        <v>0</v>
      </c>
      <c r="R177" s="223">
        <f>Q177*H177</f>
        <v>0</v>
      </c>
      <c r="S177" s="223">
        <v>0</v>
      </c>
      <c r="T177" s="224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5" t="s">
        <v>202</v>
      </c>
      <c r="AT177" s="225" t="s">
        <v>128</v>
      </c>
      <c r="AU177" s="225" t="s">
        <v>81</v>
      </c>
      <c r="AY177" s="17" t="s">
        <v>125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7" t="s">
        <v>79</v>
      </c>
      <c r="BK177" s="226">
        <f>ROUND(I177*H177,2)</f>
        <v>0</v>
      </c>
      <c r="BL177" s="17" t="s">
        <v>202</v>
      </c>
      <c r="BM177" s="225" t="s">
        <v>203</v>
      </c>
    </row>
    <row r="178" s="2" customFormat="1">
      <c r="A178" s="38"/>
      <c r="B178" s="39"/>
      <c r="C178" s="40"/>
      <c r="D178" s="227" t="s">
        <v>135</v>
      </c>
      <c r="E178" s="40"/>
      <c r="F178" s="228" t="s">
        <v>201</v>
      </c>
      <c r="G178" s="40"/>
      <c r="H178" s="40"/>
      <c r="I178" s="229"/>
      <c r="J178" s="40"/>
      <c r="K178" s="40"/>
      <c r="L178" s="44"/>
      <c r="M178" s="230"/>
      <c r="N178" s="231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135</v>
      </c>
      <c r="AU178" s="17" t="s">
        <v>81</v>
      </c>
    </row>
    <row r="179" s="2" customFormat="1" ht="24.15" customHeight="1">
      <c r="A179" s="38"/>
      <c r="B179" s="39"/>
      <c r="C179" s="214" t="s">
        <v>203</v>
      </c>
      <c r="D179" s="214" t="s">
        <v>128</v>
      </c>
      <c r="E179" s="215" t="s">
        <v>204</v>
      </c>
      <c r="F179" s="216" t="s">
        <v>205</v>
      </c>
      <c r="G179" s="217" t="s">
        <v>131</v>
      </c>
      <c r="H179" s="218">
        <v>7</v>
      </c>
      <c r="I179" s="219"/>
      <c r="J179" s="220">
        <f>ROUND(I179*H179,2)</f>
        <v>0</v>
      </c>
      <c r="K179" s="216" t="s">
        <v>1</v>
      </c>
      <c r="L179" s="44"/>
      <c r="M179" s="221" t="s">
        <v>1</v>
      </c>
      <c r="N179" s="222" t="s">
        <v>38</v>
      </c>
      <c r="O179" s="91"/>
      <c r="P179" s="223">
        <f>O179*H179</f>
        <v>0</v>
      </c>
      <c r="Q179" s="223">
        <v>0</v>
      </c>
      <c r="R179" s="223">
        <f>Q179*H179</f>
        <v>0</v>
      </c>
      <c r="S179" s="223">
        <v>0</v>
      </c>
      <c r="T179" s="224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5" t="s">
        <v>202</v>
      </c>
      <c r="AT179" s="225" t="s">
        <v>128</v>
      </c>
      <c r="AU179" s="225" t="s">
        <v>81</v>
      </c>
      <c r="AY179" s="17" t="s">
        <v>125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7" t="s">
        <v>79</v>
      </c>
      <c r="BK179" s="226">
        <f>ROUND(I179*H179,2)</f>
        <v>0</v>
      </c>
      <c r="BL179" s="17" t="s">
        <v>202</v>
      </c>
      <c r="BM179" s="225" t="s">
        <v>202</v>
      </c>
    </row>
    <row r="180" s="2" customFormat="1">
      <c r="A180" s="38"/>
      <c r="B180" s="39"/>
      <c r="C180" s="40"/>
      <c r="D180" s="227" t="s">
        <v>135</v>
      </c>
      <c r="E180" s="40"/>
      <c r="F180" s="228" t="s">
        <v>205</v>
      </c>
      <c r="G180" s="40"/>
      <c r="H180" s="40"/>
      <c r="I180" s="229"/>
      <c r="J180" s="40"/>
      <c r="K180" s="40"/>
      <c r="L180" s="44"/>
      <c r="M180" s="230"/>
      <c r="N180" s="231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135</v>
      </c>
      <c r="AU180" s="17" t="s">
        <v>81</v>
      </c>
    </row>
    <row r="181" s="2" customFormat="1" ht="24.15" customHeight="1">
      <c r="A181" s="38"/>
      <c r="B181" s="39"/>
      <c r="C181" s="214" t="s">
        <v>206</v>
      </c>
      <c r="D181" s="214" t="s">
        <v>128</v>
      </c>
      <c r="E181" s="215" t="s">
        <v>207</v>
      </c>
      <c r="F181" s="216" t="s">
        <v>208</v>
      </c>
      <c r="G181" s="217" t="s">
        <v>209</v>
      </c>
      <c r="H181" s="218">
        <v>1</v>
      </c>
      <c r="I181" s="219"/>
      <c r="J181" s="220">
        <f>ROUND(I181*H181,2)</f>
        <v>0</v>
      </c>
      <c r="K181" s="216" t="s">
        <v>1</v>
      </c>
      <c r="L181" s="44"/>
      <c r="M181" s="221" t="s">
        <v>1</v>
      </c>
      <c r="N181" s="222" t="s">
        <v>38</v>
      </c>
      <c r="O181" s="91"/>
      <c r="P181" s="223">
        <f>O181*H181</f>
        <v>0</v>
      </c>
      <c r="Q181" s="223">
        <v>0</v>
      </c>
      <c r="R181" s="223">
        <f>Q181*H181</f>
        <v>0</v>
      </c>
      <c r="S181" s="223">
        <v>0</v>
      </c>
      <c r="T181" s="224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5" t="s">
        <v>202</v>
      </c>
      <c r="AT181" s="225" t="s">
        <v>128</v>
      </c>
      <c r="AU181" s="225" t="s">
        <v>81</v>
      </c>
      <c r="AY181" s="17" t="s">
        <v>125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7" t="s">
        <v>79</v>
      </c>
      <c r="BK181" s="226">
        <f>ROUND(I181*H181,2)</f>
        <v>0</v>
      </c>
      <c r="BL181" s="17" t="s">
        <v>202</v>
      </c>
      <c r="BM181" s="225" t="s">
        <v>210</v>
      </c>
    </row>
    <row r="182" s="2" customFormat="1">
      <c r="A182" s="38"/>
      <c r="B182" s="39"/>
      <c r="C182" s="40"/>
      <c r="D182" s="227" t="s">
        <v>135</v>
      </c>
      <c r="E182" s="40"/>
      <c r="F182" s="228" t="s">
        <v>208</v>
      </c>
      <c r="G182" s="40"/>
      <c r="H182" s="40"/>
      <c r="I182" s="229"/>
      <c r="J182" s="40"/>
      <c r="K182" s="40"/>
      <c r="L182" s="44"/>
      <c r="M182" s="230"/>
      <c r="N182" s="231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135</v>
      </c>
      <c r="AU182" s="17" t="s">
        <v>81</v>
      </c>
    </row>
    <row r="183" s="12" customFormat="1" ht="22.8" customHeight="1">
      <c r="A183" s="12"/>
      <c r="B183" s="198"/>
      <c r="C183" s="199"/>
      <c r="D183" s="200" t="s">
        <v>72</v>
      </c>
      <c r="E183" s="212" t="s">
        <v>211</v>
      </c>
      <c r="F183" s="212" t="s">
        <v>212</v>
      </c>
      <c r="G183" s="199"/>
      <c r="H183" s="199"/>
      <c r="I183" s="202"/>
      <c r="J183" s="213">
        <f>BK183</f>
        <v>0</v>
      </c>
      <c r="K183" s="199"/>
      <c r="L183" s="204"/>
      <c r="M183" s="205"/>
      <c r="N183" s="206"/>
      <c r="O183" s="206"/>
      <c r="P183" s="207">
        <f>SUM(P184:P216)</f>
        <v>0</v>
      </c>
      <c r="Q183" s="206"/>
      <c r="R183" s="207">
        <f>SUM(R184:R216)</f>
        <v>0.0043</v>
      </c>
      <c r="S183" s="206"/>
      <c r="T183" s="208">
        <f>SUM(T184:T216)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9" t="s">
        <v>81</v>
      </c>
      <c r="AT183" s="210" t="s">
        <v>72</v>
      </c>
      <c r="AU183" s="210" t="s">
        <v>79</v>
      </c>
      <c r="AY183" s="209" t="s">
        <v>125</v>
      </c>
      <c r="BK183" s="211">
        <f>SUM(BK184:BK216)</f>
        <v>0</v>
      </c>
    </row>
    <row r="184" s="2" customFormat="1" ht="16.5" customHeight="1">
      <c r="A184" s="38"/>
      <c r="B184" s="39"/>
      <c r="C184" s="214" t="s">
        <v>202</v>
      </c>
      <c r="D184" s="214" t="s">
        <v>128</v>
      </c>
      <c r="E184" s="215" t="s">
        <v>213</v>
      </c>
      <c r="F184" s="216" t="s">
        <v>214</v>
      </c>
      <c r="G184" s="217" t="s">
        <v>209</v>
      </c>
      <c r="H184" s="218">
        <v>4</v>
      </c>
      <c r="I184" s="219"/>
      <c r="J184" s="220">
        <f>ROUND(I184*H184,2)</f>
        <v>0</v>
      </c>
      <c r="K184" s="216" t="s">
        <v>1</v>
      </c>
      <c r="L184" s="44"/>
      <c r="M184" s="221" t="s">
        <v>1</v>
      </c>
      <c r="N184" s="222" t="s">
        <v>38</v>
      </c>
      <c r="O184" s="91"/>
      <c r="P184" s="223">
        <f>O184*H184</f>
        <v>0</v>
      </c>
      <c r="Q184" s="223">
        <v>0</v>
      </c>
      <c r="R184" s="223">
        <f>Q184*H184</f>
        <v>0</v>
      </c>
      <c r="S184" s="223">
        <v>0</v>
      </c>
      <c r="T184" s="224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5" t="s">
        <v>202</v>
      </c>
      <c r="AT184" s="225" t="s">
        <v>128</v>
      </c>
      <c r="AU184" s="225" t="s">
        <v>81</v>
      </c>
      <c r="AY184" s="17" t="s">
        <v>125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7" t="s">
        <v>79</v>
      </c>
      <c r="BK184" s="226">
        <f>ROUND(I184*H184,2)</f>
        <v>0</v>
      </c>
      <c r="BL184" s="17" t="s">
        <v>202</v>
      </c>
      <c r="BM184" s="225" t="s">
        <v>215</v>
      </c>
    </row>
    <row r="185" s="2" customFormat="1">
      <c r="A185" s="38"/>
      <c r="B185" s="39"/>
      <c r="C185" s="40"/>
      <c r="D185" s="227" t="s">
        <v>135</v>
      </c>
      <c r="E185" s="40"/>
      <c r="F185" s="228" t="s">
        <v>214</v>
      </c>
      <c r="G185" s="40"/>
      <c r="H185" s="40"/>
      <c r="I185" s="229"/>
      <c r="J185" s="40"/>
      <c r="K185" s="40"/>
      <c r="L185" s="44"/>
      <c r="M185" s="230"/>
      <c r="N185" s="231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135</v>
      </c>
      <c r="AU185" s="17" t="s">
        <v>81</v>
      </c>
    </row>
    <row r="186" s="2" customFormat="1" ht="24.15" customHeight="1">
      <c r="A186" s="38"/>
      <c r="B186" s="39"/>
      <c r="C186" s="214" t="s">
        <v>216</v>
      </c>
      <c r="D186" s="214" t="s">
        <v>128</v>
      </c>
      <c r="E186" s="215" t="s">
        <v>217</v>
      </c>
      <c r="F186" s="216" t="s">
        <v>218</v>
      </c>
      <c r="G186" s="217" t="s">
        <v>209</v>
      </c>
      <c r="H186" s="218">
        <v>4</v>
      </c>
      <c r="I186" s="219"/>
      <c r="J186" s="220">
        <f>ROUND(I186*H186,2)</f>
        <v>0</v>
      </c>
      <c r="K186" s="216" t="s">
        <v>1</v>
      </c>
      <c r="L186" s="44"/>
      <c r="M186" s="221" t="s">
        <v>1</v>
      </c>
      <c r="N186" s="222" t="s">
        <v>38</v>
      </c>
      <c r="O186" s="91"/>
      <c r="P186" s="223">
        <f>O186*H186</f>
        <v>0</v>
      </c>
      <c r="Q186" s="223">
        <v>0</v>
      </c>
      <c r="R186" s="223">
        <f>Q186*H186</f>
        <v>0</v>
      </c>
      <c r="S186" s="223">
        <v>0</v>
      </c>
      <c r="T186" s="224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5" t="s">
        <v>202</v>
      </c>
      <c r="AT186" s="225" t="s">
        <v>128</v>
      </c>
      <c r="AU186" s="225" t="s">
        <v>81</v>
      </c>
      <c r="AY186" s="17" t="s">
        <v>125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7" t="s">
        <v>79</v>
      </c>
      <c r="BK186" s="226">
        <f>ROUND(I186*H186,2)</f>
        <v>0</v>
      </c>
      <c r="BL186" s="17" t="s">
        <v>202</v>
      </c>
      <c r="BM186" s="225" t="s">
        <v>219</v>
      </c>
    </row>
    <row r="187" s="2" customFormat="1">
      <c r="A187" s="38"/>
      <c r="B187" s="39"/>
      <c r="C187" s="40"/>
      <c r="D187" s="227" t="s">
        <v>135</v>
      </c>
      <c r="E187" s="40"/>
      <c r="F187" s="228" t="s">
        <v>218</v>
      </c>
      <c r="G187" s="40"/>
      <c r="H187" s="40"/>
      <c r="I187" s="229"/>
      <c r="J187" s="40"/>
      <c r="K187" s="40"/>
      <c r="L187" s="44"/>
      <c r="M187" s="230"/>
      <c r="N187" s="231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135</v>
      </c>
      <c r="AU187" s="17" t="s">
        <v>81</v>
      </c>
    </row>
    <row r="188" s="2" customFormat="1" ht="21.75" customHeight="1">
      <c r="A188" s="38"/>
      <c r="B188" s="39"/>
      <c r="C188" s="214" t="s">
        <v>210</v>
      </c>
      <c r="D188" s="214" t="s">
        <v>128</v>
      </c>
      <c r="E188" s="215" t="s">
        <v>220</v>
      </c>
      <c r="F188" s="216" t="s">
        <v>221</v>
      </c>
      <c r="G188" s="217" t="s">
        <v>209</v>
      </c>
      <c r="H188" s="218">
        <v>6</v>
      </c>
      <c r="I188" s="219"/>
      <c r="J188" s="220">
        <f>ROUND(I188*H188,2)</f>
        <v>0</v>
      </c>
      <c r="K188" s="216" t="s">
        <v>1</v>
      </c>
      <c r="L188" s="44"/>
      <c r="M188" s="221" t="s">
        <v>1</v>
      </c>
      <c r="N188" s="222" t="s">
        <v>38</v>
      </c>
      <c r="O188" s="91"/>
      <c r="P188" s="223">
        <f>O188*H188</f>
        <v>0</v>
      </c>
      <c r="Q188" s="223">
        <v>0</v>
      </c>
      <c r="R188" s="223">
        <f>Q188*H188</f>
        <v>0</v>
      </c>
      <c r="S188" s="223">
        <v>0</v>
      </c>
      <c r="T188" s="224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5" t="s">
        <v>202</v>
      </c>
      <c r="AT188" s="225" t="s">
        <v>128</v>
      </c>
      <c r="AU188" s="225" t="s">
        <v>81</v>
      </c>
      <c r="AY188" s="17" t="s">
        <v>125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7" t="s">
        <v>79</v>
      </c>
      <c r="BK188" s="226">
        <f>ROUND(I188*H188,2)</f>
        <v>0</v>
      </c>
      <c r="BL188" s="17" t="s">
        <v>202</v>
      </c>
      <c r="BM188" s="225" t="s">
        <v>222</v>
      </c>
    </row>
    <row r="189" s="2" customFormat="1">
      <c r="A189" s="38"/>
      <c r="B189" s="39"/>
      <c r="C189" s="40"/>
      <c r="D189" s="227" t="s">
        <v>135</v>
      </c>
      <c r="E189" s="40"/>
      <c r="F189" s="228" t="s">
        <v>221</v>
      </c>
      <c r="G189" s="40"/>
      <c r="H189" s="40"/>
      <c r="I189" s="229"/>
      <c r="J189" s="40"/>
      <c r="K189" s="40"/>
      <c r="L189" s="44"/>
      <c r="M189" s="230"/>
      <c r="N189" s="231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135</v>
      </c>
      <c r="AU189" s="17" t="s">
        <v>81</v>
      </c>
    </row>
    <row r="190" s="2" customFormat="1" ht="33" customHeight="1">
      <c r="A190" s="38"/>
      <c r="B190" s="39"/>
      <c r="C190" s="214" t="s">
        <v>223</v>
      </c>
      <c r="D190" s="214" t="s">
        <v>128</v>
      </c>
      <c r="E190" s="215" t="s">
        <v>224</v>
      </c>
      <c r="F190" s="216" t="s">
        <v>225</v>
      </c>
      <c r="G190" s="217" t="s">
        <v>209</v>
      </c>
      <c r="H190" s="218">
        <v>6</v>
      </c>
      <c r="I190" s="219"/>
      <c r="J190" s="220">
        <f>ROUND(I190*H190,2)</f>
        <v>0</v>
      </c>
      <c r="K190" s="216" t="s">
        <v>1</v>
      </c>
      <c r="L190" s="44"/>
      <c r="M190" s="221" t="s">
        <v>1</v>
      </c>
      <c r="N190" s="222" t="s">
        <v>38</v>
      </c>
      <c r="O190" s="91"/>
      <c r="P190" s="223">
        <f>O190*H190</f>
        <v>0</v>
      </c>
      <c r="Q190" s="223">
        <v>0</v>
      </c>
      <c r="R190" s="223">
        <f>Q190*H190</f>
        <v>0</v>
      </c>
      <c r="S190" s="223">
        <v>0</v>
      </c>
      <c r="T190" s="224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5" t="s">
        <v>202</v>
      </c>
      <c r="AT190" s="225" t="s">
        <v>128</v>
      </c>
      <c r="AU190" s="225" t="s">
        <v>81</v>
      </c>
      <c r="AY190" s="17" t="s">
        <v>125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7" t="s">
        <v>79</v>
      </c>
      <c r="BK190" s="226">
        <f>ROUND(I190*H190,2)</f>
        <v>0</v>
      </c>
      <c r="BL190" s="17" t="s">
        <v>202</v>
      </c>
      <c r="BM190" s="225" t="s">
        <v>226</v>
      </c>
    </row>
    <row r="191" s="2" customFormat="1">
      <c r="A191" s="38"/>
      <c r="B191" s="39"/>
      <c r="C191" s="40"/>
      <c r="D191" s="227" t="s">
        <v>135</v>
      </c>
      <c r="E191" s="40"/>
      <c r="F191" s="228" t="s">
        <v>225</v>
      </c>
      <c r="G191" s="40"/>
      <c r="H191" s="40"/>
      <c r="I191" s="229"/>
      <c r="J191" s="40"/>
      <c r="K191" s="40"/>
      <c r="L191" s="44"/>
      <c r="M191" s="230"/>
      <c r="N191" s="231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135</v>
      </c>
      <c r="AU191" s="17" t="s">
        <v>81</v>
      </c>
    </row>
    <row r="192" s="2" customFormat="1" ht="16.5" customHeight="1">
      <c r="A192" s="38"/>
      <c r="B192" s="39"/>
      <c r="C192" s="214" t="s">
        <v>215</v>
      </c>
      <c r="D192" s="214" t="s">
        <v>128</v>
      </c>
      <c r="E192" s="215" t="s">
        <v>227</v>
      </c>
      <c r="F192" s="216" t="s">
        <v>228</v>
      </c>
      <c r="G192" s="217" t="s">
        <v>209</v>
      </c>
      <c r="H192" s="218">
        <v>7</v>
      </c>
      <c r="I192" s="219"/>
      <c r="J192" s="220">
        <f>ROUND(I192*H192,2)</f>
        <v>0</v>
      </c>
      <c r="K192" s="216" t="s">
        <v>1</v>
      </c>
      <c r="L192" s="44"/>
      <c r="M192" s="221" t="s">
        <v>1</v>
      </c>
      <c r="N192" s="222" t="s">
        <v>38</v>
      </c>
      <c r="O192" s="91"/>
      <c r="P192" s="223">
        <f>O192*H192</f>
        <v>0</v>
      </c>
      <c r="Q192" s="223">
        <v>0</v>
      </c>
      <c r="R192" s="223">
        <f>Q192*H192</f>
        <v>0</v>
      </c>
      <c r="S192" s="223">
        <v>0</v>
      </c>
      <c r="T192" s="224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5" t="s">
        <v>202</v>
      </c>
      <c r="AT192" s="225" t="s">
        <v>128</v>
      </c>
      <c r="AU192" s="225" t="s">
        <v>81</v>
      </c>
      <c r="AY192" s="17" t="s">
        <v>125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7" t="s">
        <v>79</v>
      </c>
      <c r="BK192" s="226">
        <f>ROUND(I192*H192,2)</f>
        <v>0</v>
      </c>
      <c r="BL192" s="17" t="s">
        <v>202</v>
      </c>
      <c r="BM192" s="225" t="s">
        <v>229</v>
      </c>
    </row>
    <row r="193" s="2" customFormat="1">
      <c r="A193" s="38"/>
      <c r="B193" s="39"/>
      <c r="C193" s="40"/>
      <c r="D193" s="227" t="s">
        <v>135</v>
      </c>
      <c r="E193" s="40"/>
      <c r="F193" s="228" t="s">
        <v>228</v>
      </c>
      <c r="G193" s="40"/>
      <c r="H193" s="40"/>
      <c r="I193" s="229"/>
      <c r="J193" s="40"/>
      <c r="K193" s="40"/>
      <c r="L193" s="44"/>
      <c r="M193" s="230"/>
      <c r="N193" s="231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135</v>
      </c>
      <c r="AU193" s="17" t="s">
        <v>81</v>
      </c>
    </row>
    <row r="194" s="2" customFormat="1" ht="24.15" customHeight="1">
      <c r="A194" s="38"/>
      <c r="B194" s="39"/>
      <c r="C194" s="214" t="s">
        <v>7</v>
      </c>
      <c r="D194" s="214" t="s">
        <v>128</v>
      </c>
      <c r="E194" s="215" t="s">
        <v>230</v>
      </c>
      <c r="F194" s="216" t="s">
        <v>231</v>
      </c>
      <c r="G194" s="217" t="s">
        <v>209</v>
      </c>
      <c r="H194" s="218">
        <v>7</v>
      </c>
      <c r="I194" s="219"/>
      <c r="J194" s="220">
        <f>ROUND(I194*H194,2)</f>
        <v>0</v>
      </c>
      <c r="K194" s="216" t="s">
        <v>1</v>
      </c>
      <c r="L194" s="44"/>
      <c r="M194" s="221" t="s">
        <v>1</v>
      </c>
      <c r="N194" s="222" t="s">
        <v>38</v>
      </c>
      <c r="O194" s="91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5" t="s">
        <v>202</v>
      </c>
      <c r="AT194" s="225" t="s">
        <v>128</v>
      </c>
      <c r="AU194" s="225" t="s">
        <v>81</v>
      </c>
      <c r="AY194" s="17" t="s">
        <v>125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7" t="s">
        <v>79</v>
      </c>
      <c r="BK194" s="226">
        <f>ROUND(I194*H194,2)</f>
        <v>0</v>
      </c>
      <c r="BL194" s="17" t="s">
        <v>202</v>
      </c>
      <c r="BM194" s="225" t="s">
        <v>232</v>
      </c>
    </row>
    <row r="195" s="2" customFormat="1">
      <c r="A195" s="38"/>
      <c r="B195" s="39"/>
      <c r="C195" s="40"/>
      <c r="D195" s="227" t="s">
        <v>135</v>
      </c>
      <c r="E195" s="40"/>
      <c r="F195" s="228" t="s">
        <v>231</v>
      </c>
      <c r="G195" s="40"/>
      <c r="H195" s="40"/>
      <c r="I195" s="229"/>
      <c r="J195" s="40"/>
      <c r="K195" s="40"/>
      <c r="L195" s="44"/>
      <c r="M195" s="230"/>
      <c r="N195" s="231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135</v>
      </c>
      <c r="AU195" s="17" t="s">
        <v>81</v>
      </c>
    </row>
    <row r="196" s="2" customFormat="1" ht="16.5" customHeight="1">
      <c r="A196" s="38"/>
      <c r="B196" s="39"/>
      <c r="C196" s="214" t="s">
        <v>219</v>
      </c>
      <c r="D196" s="214" t="s">
        <v>128</v>
      </c>
      <c r="E196" s="215" t="s">
        <v>233</v>
      </c>
      <c r="F196" s="216" t="s">
        <v>234</v>
      </c>
      <c r="G196" s="217" t="s">
        <v>131</v>
      </c>
      <c r="H196" s="218">
        <v>4</v>
      </c>
      <c r="I196" s="219"/>
      <c r="J196" s="220">
        <f>ROUND(I196*H196,2)</f>
        <v>0</v>
      </c>
      <c r="K196" s="216" t="s">
        <v>1</v>
      </c>
      <c r="L196" s="44"/>
      <c r="M196" s="221" t="s">
        <v>1</v>
      </c>
      <c r="N196" s="222" t="s">
        <v>38</v>
      </c>
      <c r="O196" s="91"/>
      <c r="P196" s="223">
        <f>O196*H196</f>
        <v>0</v>
      </c>
      <c r="Q196" s="223">
        <v>0</v>
      </c>
      <c r="R196" s="223">
        <f>Q196*H196</f>
        <v>0</v>
      </c>
      <c r="S196" s="223">
        <v>0</v>
      </c>
      <c r="T196" s="224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5" t="s">
        <v>202</v>
      </c>
      <c r="AT196" s="225" t="s">
        <v>128</v>
      </c>
      <c r="AU196" s="225" t="s">
        <v>81</v>
      </c>
      <c r="AY196" s="17" t="s">
        <v>125</v>
      </c>
      <c r="BE196" s="226">
        <f>IF(N196="základní",J196,0)</f>
        <v>0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7" t="s">
        <v>79</v>
      </c>
      <c r="BK196" s="226">
        <f>ROUND(I196*H196,2)</f>
        <v>0</v>
      </c>
      <c r="BL196" s="17" t="s">
        <v>202</v>
      </c>
      <c r="BM196" s="225" t="s">
        <v>235</v>
      </c>
    </row>
    <row r="197" s="2" customFormat="1">
      <c r="A197" s="38"/>
      <c r="B197" s="39"/>
      <c r="C197" s="40"/>
      <c r="D197" s="227" t="s">
        <v>135</v>
      </c>
      <c r="E197" s="40"/>
      <c r="F197" s="228" t="s">
        <v>234</v>
      </c>
      <c r="G197" s="40"/>
      <c r="H197" s="40"/>
      <c r="I197" s="229"/>
      <c r="J197" s="40"/>
      <c r="K197" s="40"/>
      <c r="L197" s="44"/>
      <c r="M197" s="230"/>
      <c r="N197" s="231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135</v>
      </c>
      <c r="AU197" s="17" t="s">
        <v>81</v>
      </c>
    </row>
    <row r="198" s="2" customFormat="1" ht="21.75" customHeight="1">
      <c r="A198" s="38"/>
      <c r="B198" s="39"/>
      <c r="C198" s="234" t="s">
        <v>236</v>
      </c>
      <c r="D198" s="234" t="s">
        <v>158</v>
      </c>
      <c r="E198" s="235" t="s">
        <v>237</v>
      </c>
      <c r="F198" s="236" t="s">
        <v>238</v>
      </c>
      <c r="G198" s="237" t="s">
        <v>131</v>
      </c>
      <c r="H198" s="238">
        <v>4</v>
      </c>
      <c r="I198" s="239"/>
      <c r="J198" s="240">
        <f>ROUND(I198*H198,2)</f>
        <v>0</v>
      </c>
      <c r="K198" s="236" t="s">
        <v>1</v>
      </c>
      <c r="L198" s="241"/>
      <c r="M198" s="242" t="s">
        <v>1</v>
      </c>
      <c r="N198" s="243" t="s">
        <v>38</v>
      </c>
      <c r="O198" s="91"/>
      <c r="P198" s="223">
        <f>O198*H198</f>
        <v>0</v>
      </c>
      <c r="Q198" s="223">
        <v>0</v>
      </c>
      <c r="R198" s="223">
        <f>Q198*H198</f>
        <v>0</v>
      </c>
      <c r="S198" s="223">
        <v>0</v>
      </c>
      <c r="T198" s="224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5" t="s">
        <v>235</v>
      </c>
      <c r="AT198" s="225" t="s">
        <v>158</v>
      </c>
      <c r="AU198" s="225" t="s">
        <v>81</v>
      </c>
      <c r="AY198" s="17" t="s">
        <v>125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7" t="s">
        <v>79</v>
      </c>
      <c r="BK198" s="226">
        <f>ROUND(I198*H198,2)</f>
        <v>0</v>
      </c>
      <c r="BL198" s="17" t="s">
        <v>202</v>
      </c>
      <c r="BM198" s="225" t="s">
        <v>239</v>
      </c>
    </row>
    <row r="199" s="2" customFormat="1">
      <c r="A199" s="38"/>
      <c r="B199" s="39"/>
      <c r="C199" s="40"/>
      <c r="D199" s="227" t="s">
        <v>135</v>
      </c>
      <c r="E199" s="40"/>
      <c r="F199" s="228" t="s">
        <v>238</v>
      </c>
      <c r="G199" s="40"/>
      <c r="H199" s="40"/>
      <c r="I199" s="229"/>
      <c r="J199" s="40"/>
      <c r="K199" s="40"/>
      <c r="L199" s="44"/>
      <c r="M199" s="230"/>
      <c r="N199" s="231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135</v>
      </c>
      <c r="AU199" s="17" t="s">
        <v>81</v>
      </c>
    </row>
    <row r="200" s="2" customFormat="1" ht="16.5" customHeight="1">
      <c r="A200" s="38"/>
      <c r="B200" s="39"/>
      <c r="C200" s="214" t="s">
        <v>222</v>
      </c>
      <c r="D200" s="214" t="s">
        <v>128</v>
      </c>
      <c r="E200" s="215" t="s">
        <v>240</v>
      </c>
      <c r="F200" s="216" t="s">
        <v>241</v>
      </c>
      <c r="G200" s="217" t="s">
        <v>131</v>
      </c>
      <c r="H200" s="218">
        <v>13</v>
      </c>
      <c r="I200" s="219"/>
      <c r="J200" s="220">
        <f>ROUND(I200*H200,2)</f>
        <v>0</v>
      </c>
      <c r="K200" s="216" t="s">
        <v>1</v>
      </c>
      <c r="L200" s="44"/>
      <c r="M200" s="221" t="s">
        <v>1</v>
      </c>
      <c r="N200" s="222" t="s">
        <v>38</v>
      </c>
      <c r="O200" s="91"/>
      <c r="P200" s="223">
        <f>O200*H200</f>
        <v>0</v>
      </c>
      <c r="Q200" s="223">
        <v>0</v>
      </c>
      <c r="R200" s="223">
        <f>Q200*H200</f>
        <v>0</v>
      </c>
      <c r="S200" s="223">
        <v>0</v>
      </c>
      <c r="T200" s="224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5" t="s">
        <v>202</v>
      </c>
      <c r="AT200" s="225" t="s">
        <v>128</v>
      </c>
      <c r="AU200" s="225" t="s">
        <v>81</v>
      </c>
      <c r="AY200" s="17" t="s">
        <v>125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7" t="s">
        <v>79</v>
      </c>
      <c r="BK200" s="226">
        <f>ROUND(I200*H200,2)</f>
        <v>0</v>
      </c>
      <c r="BL200" s="17" t="s">
        <v>202</v>
      </c>
      <c r="BM200" s="225" t="s">
        <v>242</v>
      </c>
    </row>
    <row r="201" s="2" customFormat="1">
      <c r="A201" s="38"/>
      <c r="B201" s="39"/>
      <c r="C201" s="40"/>
      <c r="D201" s="227" t="s">
        <v>135</v>
      </c>
      <c r="E201" s="40"/>
      <c r="F201" s="228" t="s">
        <v>241</v>
      </c>
      <c r="G201" s="40"/>
      <c r="H201" s="40"/>
      <c r="I201" s="229"/>
      <c r="J201" s="40"/>
      <c r="K201" s="40"/>
      <c r="L201" s="44"/>
      <c r="M201" s="230"/>
      <c r="N201" s="231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135</v>
      </c>
      <c r="AU201" s="17" t="s">
        <v>81</v>
      </c>
    </row>
    <row r="202" s="2" customFormat="1" ht="16.5" customHeight="1">
      <c r="A202" s="38"/>
      <c r="B202" s="39"/>
      <c r="C202" s="214" t="s">
        <v>243</v>
      </c>
      <c r="D202" s="214" t="s">
        <v>128</v>
      </c>
      <c r="E202" s="215" t="s">
        <v>244</v>
      </c>
      <c r="F202" s="216" t="s">
        <v>245</v>
      </c>
      <c r="G202" s="217" t="s">
        <v>131</v>
      </c>
      <c r="H202" s="218">
        <v>13</v>
      </c>
      <c r="I202" s="219"/>
      <c r="J202" s="220">
        <f>ROUND(I202*H202,2)</f>
        <v>0</v>
      </c>
      <c r="K202" s="216" t="s">
        <v>1</v>
      </c>
      <c r="L202" s="44"/>
      <c r="M202" s="221" t="s">
        <v>1</v>
      </c>
      <c r="N202" s="222" t="s">
        <v>38</v>
      </c>
      <c r="O202" s="91"/>
      <c r="P202" s="223">
        <f>O202*H202</f>
        <v>0</v>
      </c>
      <c r="Q202" s="223">
        <v>0</v>
      </c>
      <c r="R202" s="223">
        <f>Q202*H202</f>
        <v>0</v>
      </c>
      <c r="S202" s="223">
        <v>0</v>
      </c>
      <c r="T202" s="224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5" t="s">
        <v>202</v>
      </c>
      <c r="AT202" s="225" t="s">
        <v>128</v>
      </c>
      <c r="AU202" s="225" t="s">
        <v>81</v>
      </c>
      <c r="AY202" s="17" t="s">
        <v>125</v>
      </c>
      <c r="BE202" s="226">
        <f>IF(N202="základní",J202,0)</f>
        <v>0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17" t="s">
        <v>79</v>
      </c>
      <c r="BK202" s="226">
        <f>ROUND(I202*H202,2)</f>
        <v>0</v>
      </c>
      <c r="BL202" s="17" t="s">
        <v>202</v>
      </c>
      <c r="BM202" s="225" t="s">
        <v>246</v>
      </c>
    </row>
    <row r="203" s="2" customFormat="1">
      <c r="A203" s="38"/>
      <c r="B203" s="39"/>
      <c r="C203" s="40"/>
      <c r="D203" s="227" t="s">
        <v>135</v>
      </c>
      <c r="E203" s="40"/>
      <c r="F203" s="228" t="s">
        <v>245</v>
      </c>
      <c r="G203" s="40"/>
      <c r="H203" s="40"/>
      <c r="I203" s="229"/>
      <c r="J203" s="40"/>
      <c r="K203" s="40"/>
      <c r="L203" s="44"/>
      <c r="M203" s="230"/>
      <c r="N203" s="231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135</v>
      </c>
      <c r="AU203" s="17" t="s">
        <v>81</v>
      </c>
    </row>
    <row r="204" s="2" customFormat="1" ht="24.15" customHeight="1">
      <c r="A204" s="38"/>
      <c r="B204" s="39"/>
      <c r="C204" s="214" t="s">
        <v>226</v>
      </c>
      <c r="D204" s="214" t="s">
        <v>128</v>
      </c>
      <c r="E204" s="215" t="s">
        <v>247</v>
      </c>
      <c r="F204" s="216" t="s">
        <v>248</v>
      </c>
      <c r="G204" s="217" t="s">
        <v>209</v>
      </c>
      <c r="H204" s="218">
        <v>13</v>
      </c>
      <c r="I204" s="219"/>
      <c r="J204" s="220">
        <f>ROUND(I204*H204,2)</f>
        <v>0</v>
      </c>
      <c r="K204" s="216" t="s">
        <v>1</v>
      </c>
      <c r="L204" s="44"/>
      <c r="M204" s="221" t="s">
        <v>1</v>
      </c>
      <c r="N204" s="222" t="s">
        <v>38</v>
      </c>
      <c r="O204" s="91"/>
      <c r="P204" s="223">
        <f>O204*H204</f>
        <v>0</v>
      </c>
      <c r="Q204" s="223">
        <v>0</v>
      </c>
      <c r="R204" s="223">
        <f>Q204*H204</f>
        <v>0</v>
      </c>
      <c r="S204" s="223">
        <v>0</v>
      </c>
      <c r="T204" s="224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5" t="s">
        <v>202</v>
      </c>
      <c r="AT204" s="225" t="s">
        <v>128</v>
      </c>
      <c r="AU204" s="225" t="s">
        <v>81</v>
      </c>
      <c r="AY204" s="17" t="s">
        <v>125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7" t="s">
        <v>79</v>
      </c>
      <c r="BK204" s="226">
        <f>ROUND(I204*H204,2)</f>
        <v>0</v>
      </c>
      <c r="BL204" s="17" t="s">
        <v>202</v>
      </c>
      <c r="BM204" s="225" t="s">
        <v>249</v>
      </c>
    </row>
    <row r="205" s="2" customFormat="1">
      <c r="A205" s="38"/>
      <c r="B205" s="39"/>
      <c r="C205" s="40"/>
      <c r="D205" s="227" t="s">
        <v>135</v>
      </c>
      <c r="E205" s="40"/>
      <c r="F205" s="228" t="s">
        <v>248</v>
      </c>
      <c r="G205" s="40"/>
      <c r="H205" s="40"/>
      <c r="I205" s="229"/>
      <c r="J205" s="40"/>
      <c r="K205" s="40"/>
      <c r="L205" s="44"/>
      <c r="M205" s="230"/>
      <c r="N205" s="231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135</v>
      </c>
      <c r="AU205" s="17" t="s">
        <v>81</v>
      </c>
    </row>
    <row r="206" s="2" customFormat="1" ht="16.5" customHeight="1">
      <c r="A206" s="38"/>
      <c r="B206" s="39"/>
      <c r="C206" s="214" t="s">
        <v>250</v>
      </c>
      <c r="D206" s="214" t="s">
        <v>128</v>
      </c>
      <c r="E206" s="215" t="s">
        <v>251</v>
      </c>
      <c r="F206" s="216" t="s">
        <v>252</v>
      </c>
      <c r="G206" s="217" t="s">
        <v>253</v>
      </c>
      <c r="H206" s="218">
        <v>3</v>
      </c>
      <c r="I206" s="219"/>
      <c r="J206" s="220">
        <f>ROUND(I206*H206,2)</f>
        <v>0</v>
      </c>
      <c r="K206" s="216" t="s">
        <v>132</v>
      </c>
      <c r="L206" s="44"/>
      <c r="M206" s="221" t="s">
        <v>1</v>
      </c>
      <c r="N206" s="222" t="s">
        <v>38</v>
      </c>
      <c r="O206" s="91"/>
      <c r="P206" s="223">
        <f>O206*H206</f>
        <v>0</v>
      </c>
      <c r="Q206" s="223">
        <v>0</v>
      </c>
      <c r="R206" s="223">
        <f>Q206*H206</f>
        <v>0</v>
      </c>
      <c r="S206" s="223">
        <v>0</v>
      </c>
      <c r="T206" s="224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5" t="s">
        <v>202</v>
      </c>
      <c r="AT206" s="225" t="s">
        <v>128</v>
      </c>
      <c r="AU206" s="225" t="s">
        <v>81</v>
      </c>
      <c r="AY206" s="17" t="s">
        <v>125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7" t="s">
        <v>79</v>
      </c>
      <c r="BK206" s="226">
        <f>ROUND(I206*H206,2)</f>
        <v>0</v>
      </c>
      <c r="BL206" s="17" t="s">
        <v>202</v>
      </c>
      <c r="BM206" s="225" t="s">
        <v>254</v>
      </c>
    </row>
    <row r="207" s="2" customFormat="1">
      <c r="A207" s="38"/>
      <c r="B207" s="39"/>
      <c r="C207" s="40"/>
      <c r="D207" s="227" t="s">
        <v>135</v>
      </c>
      <c r="E207" s="40"/>
      <c r="F207" s="228" t="s">
        <v>255</v>
      </c>
      <c r="G207" s="40"/>
      <c r="H207" s="40"/>
      <c r="I207" s="229"/>
      <c r="J207" s="40"/>
      <c r="K207" s="40"/>
      <c r="L207" s="44"/>
      <c r="M207" s="230"/>
      <c r="N207" s="231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135</v>
      </c>
      <c r="AU207" s="17" t="s">
        <v>81</v>
      </c>
    </row>
    <row r="208" s="2" customFormat="1">
      <c r="A208" s="38"/>
      <c r="B208" s="39"/>
      <c r="C208" s="40"/>
      <c r="D208" s="232" t="s">
        <v>137</v>
      </c>
      <c r="E208" s="40"/>
      <c r="F208" s="233" t="s">
        <v>256</v>
      </c>
      <c r="G208" s="40"/>
      <c r="H208" s="40"/>
      <c r="I208" s="229"/>
      <c r="J208" s="40"/>
      <c r="K208" s="40"/>
      <c r="L208" s="44"/>
      <c r="M208" s="230"/>
      <c r="N208" s="231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137</v>
      </c>
      <c r="AU208" s="17" t="s">
        <v>81</v>
      </c>
    </row>
    <row r="209" s="13" customFormat="1">
      <c r="A209" s="13"/>
      <c r="B209" s="244"/>
      <c r="C209" s="245"/>
      <c r="D209" s="227" t="s">
        <v>174</v>
      </c>
      <c r="E209" s="246" t="s">
        <v>1</v>
      </c>
      <c r="F209" s="247" t="s">
        <v>257</v>
      </c>
      <c r="G209" s="245"/>
      <c r="H209" s="246" t="s">
        <v>1</v>
      </c>
      <c r="I209" s="248"/>
      <c r="J209" s="245"/>
      <c r="K209" s="245"/>
      <c r="L209" s="249"/>
      <c r="M209" s="250"/>
      <c r="N209" s="251"/>
      <c r="O209" s="251"/>
      <c r="P209" s="251"/>
      <c r="Q209" s="251"/>
      <c r="R209" s="251"/>
      <c r="S209" s="251"/>
      <c r="T209" s="25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3" t="s">
        <v>174</v>
      </c>
      <c r="AU209" s="253" t="s">
        <v>81</v>
      </c>
      <c r="AV209" s="13" t="s">
        <v>79</v>
      </c>
      <c r="AW209" s="13" t="s">
        <v>30</v>
      </c>
      <c r="AX209" s="13" t="s">
        <v>73</v>
      </c>
      <c r="AY209" s="253" t="s">
        <v>125</v>
      </c>
    </row>
    <row r="210" s="14" customFormat="1">
      <c r="A210" s="14"/>
      <c r="B210" s="254"/>
      <c r="C210" s="255"/>
      <c r="D210" s="227" t="s">
        <v>174</v>
      </c>
      <c r="E210" s="256" t="s">
        <v>1</v>
      </c>
      <c r="F210" s="257" t="s">
        <v>126</v>
      </c>
      <c r="G210" s="255"/>
      <c r="H210" s="258">
        <v>3</v>
      </c>
      <c r="I210" s="259"/>
      <c r="J210" s="255"/>
      <c r="K210" s="255"/>
      <c r="L210" s="260"/>
      <c r="M210" s="261"/>
      <c r="N210" s="262"/>
      <c r="O210" s="262"/>
      <c r="P210" s="262"/>
      <c r="Q210" s="262"/>
      <c r="R210" s="262"/>
      <c r="S210" s="262"/>
      <c r="T210" s="26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4" t="s">
        <v>174</v>
      </c>
      <c r="AU210" s="264" t="s">
        <v>81</v>
      </c>
      <c r="AV210" s="14" t="s">
        <v>81</v>
      </c>
      <c r="AW210" s="14" t="s">
        <v>30</v>
      </c>
      <c r="AX210" s="14" t="s">
        <v>79</v>
      </c>
      <c r="AY210" s="264" t="s">
        <v>125</v>
      </c>
    </row>
    <row r="211" s="2" customFormat="1" ht="24.15" customHeight="1">
      <c r="A211" s="38"/>
      <c r="B211" s="39"/>
      <c r="C211" s="234" t="s">
        <v>229</v>
      </c>
      <c r="D211" s="234" t="s">
        <v>158</v>
      </c>
      <c r="E211" s="235" t="s">
        <v>258</v>
      </c>
      <c r="F211" s="236" t="s">
        <v>259</v>
      </c>
      <c r="G211" s="237" t="s">
        <v>131</v>
      </c>
      <c r="H211" s="238">
        <v>1</v>
      </c>
      <c r="I211" s="239"/>
      <c r="J211" s="240">
        <f>ROUND(I211*H211,2)</f>
        <v>0</v>
      </c>
      <c r="K211" s="236" t="s">
        <v>132</v>
      </c>
      <c r="L211" s="241"/>
      <c r="M211" s="242" t="s">
        <v>1</v>
      </c>
      <c r="N211" s="243" t="s">
        <v>38</v>
      </c>
      <c r="O211" s="91"/>
      <c r="P211" s="223">
        <f>O211*H211</f>
        <v>0</v>
      </c>
      <c r="Q211" s="223">
        <v>0.0030000000000000001</v>
      </c>
      <c r="R211" s="223">
        <f>Q211*H211</f>
        <v>0.0030000000000000001</v>
      </c>
      <c r="S211" s="223">
        <v>0</v>
      </c>
      <c r="T211" s="224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5" t="s">
        <v>235</v>
      </c>
      <c r="AT211" s="225" t="s">
        <v>158</v>
      </c>
      <c r="AU211" s="225" t="s">
        <v>81</v>
      </c>
      <c r="AY211" s="17" t="s">
        <v>125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7" t="s">
        <v>79</v>
      </c>
      <c r="BK211" s="226">
        <f>ROUND(I211*H211,2)</f>
        <v>0</v>
      </c>
      <c r="BL211" s="17" t="s">
        <v>202</v>
      </c>
      <c r="BM211" s="225" t="s">
        <v>260</v>
      </c>
    </row>
    <row r="212" s="2" customFormat="1">
      <c r="A212" s="38"/>
      <c r="B212" s="39"/>
      <c r="C212" s="40"/>
      <c r="D212" s="227" t="s">
        <v>135</v>
      </c>
      <c r="E212" s="40"/>
      <c r="F212" s="228" t="s">
        <v>259</v>
      </c>
      <c r="G212" s="40"/>
      <c r="H212" s="40"/>
      <c r="I212" s="229"/>
      <c r="J212" s="40"/>
      <c r="K212" s="40"/>
      <c r="L212" s="44"/>
      <c r="M212" s="230"/>
      <c r="N212" s="231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135</v>
      </c>
      <c r="AU212" s="17" t="s">
        <v>81</v>
      </c>
    </row>
    <row r="213" s="2" customFormat="1" ht="16.5" customHeight="1">
      <c r="A213" s="38"/>
      <c r="B213" s="39"/>
      <c r="C213" s="234" t="s">
        <v>261</v>
      </c>
      <c r="D213" s="234" t="s">
        <v>158</v>
      </c>
      <c r="E213" s="235" t="s">
        <v>262</v>
      </c>
      <c r="F213" s="236" t="s">
        <v>263</v>
      </c>
      <c r="G213" s="237" t="s">
        <v>131</v>
      </c>
      <c r="H213" s="238">
        <v>1</v>
      </c>
      <c r="I213" s="239"/>
      <c r="J213" s="240">
        <f>ROUND(I213*H213,2)</f>
        <v>0</v>
      </c>
      <c r="K213" s="236" t="s">
        <v>132</v>
      </c>
      <c r="L213" s="241"/>
      <c r="M213" s="242" t="s">
        <v>1</v>
      </c>
      <c r="N213" s="243" t="s">
        <v>38</v>
      </c>
      <c r="O213" s="91"/>
      <c r="P213" s="223">
        <f>O213*H213</f>
        <v>0</v>
      </c>
      <c r="Q213" s="223">
        <v>0.0012999999999999999</v>
      </c>
      <c r="R213" s="223">
        <f>Q213*H213</f>
        <v>0.0012999999999999999</v>
      </c>
      <c r="S213" s="223">
        <v>0</v>
      </c>
      <c r="T213" s="224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5" t="s">
        <v>235</v>
      </c>
      <c r="AT213" s="225" t="s">
        <v>158</v>
      </c>
      <c r="AU213" s="225" t="s">
        <v>81</v>
      </c>
      <c r="AY213" s="17" t="s">
        <v>125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7" t="s">
        <v>79</v>
      </c>
      <c r="BK213" s="226">
        <f>ROUND(I213*H213,2)</f>
        <v>0</v>
      </c>
      <c r="BL213" s="17" t="s">
        <v>202</v>
      </c>
      <c r="BM213" s="225" t="s">
        <v>264</v>
      </c>
    </row>
    <row r="214" s="2" customFormat="1">
      <c r="A214" s="38"/>
      <c r="B214" s="39"/>
      <c r="C214" s="40"/>
      <c r="D214" s="227" t="s">
        <v>135</v>
      </c>
      <c r="E214" s="40"/>
      <c r="F214" s="228" t="s">
        <v>263</v>
      </c>
      <c r="G214" s="40"/>
      <c r="H214" s="40"/>
      <c r="I214" s="229"/>
      <c r="J214" s="40"/>
      <c r="K214" s="40"/>
      <c r="L214" s="44"/>
      <c r="M214" s="230"/>
      <c r="N214" s="231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135</v>
      </c>
      <c r="AU214" s="17" t="s">
        <v>81</v>
      </c>
    </row>
    <row r="215" s="2" customFormat="1" ht="24.15" customHeight="1">
      <c r="A215" s="38"/>
      <c r="B215" s="39"/>
      <c r="C215" s="214" t="s">
        <v>232</v>
      </c>
      <c r="D215" s="214" t="s">
        <v>128</v>
      </c>
      <c r="E215" s="215" t="s">
        <v>265</v>
      </c>
      <c r="F215" s="216" t="s">
        <v>266</v>
      </c>
      <c r="G215" s="217" t="s">
        <v>267</v>
      </c>
      <c r="H215" s="265"/>
      <c r="I215" s="219"/>
      <c r="J215" s="220">
        <f>ROUND(I215*H215,2)</f>
        <v>0</v>
      </c>
      <c r="K215" s="216" t="s">
        <v>1</v>
      </c>
      <c r="L215" s="44"/>
      <c r="M215" s="221" t="s">
        <v>1</v>
      </c>
      <c r="N215" s="222" t="s">
        <v>38</v>
      </c>
      <c r="O215" s="91"/>
      <c r="P215" s="223">
        <f>O215*H215</f>
        <v>0</v>
      </c>
      <c r="Q215" s="223">
        <v>0</v>
      </c>
      <c r="R215" s="223">
        <f>Q215*H215</f>
        <v>0</v>
      </c>
      <c r="S215" s="223">
        <v>0</v>
      </c>
      <c r="T215" s="224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5" t="s">
        <v>202</v>
      </c>
      <c r="AT215" s="225" t="s">
        <v>128</v>
      </c>
      <c r="AU215" s="225" t="s">
        <v>81</v>
      </c>
      <c r="AY215" s="17" t="s">
        <v>125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7" t="s">
        <v>79</v>
      </c>
      <c r="BK215" s="226">
        <f>ROUND(I215*H215,2)</f>
        <v>0</v>
      </c>
      <c r="BL215" s="17" t="s">
        <v>202</v>
      </c>
      <c r="BM215" s="225" t="s">
        <v>268</v>
      </c>
    </row>
    <row r="216" s="2" customFormat="1">
      <c r="A216" s="38"/>
      <c r="B216" s="39"/>
      <c r="C216" s="40"/>
      <c r="D216" s="227" t="s">
        <v>135</v>
      </c>
      <c r="E216" s="40"/>
      <c r="F216" s="228" t="s">
        <v>266</v>
      </c>
      <c r="G216" s="40"/>
      <c r="H216" s="40"/>
      <c r="I216" s="229"/>
      <c r="J216" s="40"/>
      <c r="K216" s="40"/>
      <c r="L216" s="44"/>
      <c r="M216" s="230"/>
      <c r="N216" s="231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135</v>
      </c>
      <c r="AU216" s="17" t="s">
        <v>81</v>
      </c>
    </row>
    <row r="217" s="12" customFormat="1" ht="22.8" customHeight="1">
      <c r="A217" s="12"/>
      <c r="B217" s="198"/>
      <c r="C217" s="199"/>
      <c r="D217" s="200" t="s">
        <v>72</v>
      </c>
      <c r="E217" s="212" t="s">
        <v>269</v>
      </c>
      <c r="F217" s="212" t="s">
        <v>270</v>
      </c>
      <c r="G217" s="199"/>
      <c r="H217" s="199"/>
      <c r="I217" s="202"/>
      <c r="J217" s="213">
        <f>BK217</f>
        <v>0</v>
      </c>
      <c r="K217" s="199"/>
      <c r="L217" s="204"/>
      <c r="M217" s="205"/>
      <c r="N217" s="206"/>
      <c r="O217" s="206"/>
      <c r="P217" s="207">
        <f>SUM(P218:P219)</f>
        <v>0</v>
      </c>
      <c r="Q217" s="206"/>
      <c r="R217" s="207">
        <f>SUM(R218:R219)</f>
        <v>0</v>
      </c>
      <c r="S217" s="206"/>
      <c r="T217" s="208">
        <f>SUM(T218:T219)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9" t="s">
        <v>81</v>
      </c>
      <c r="AT217" s="210" t="s">
        <v>72</v>
      </c>
      <c r="AU217" s="210" t="s">
        <v>79</v>
      </c>
      <c r="AY217" s="209" t="s">
        <v>125</v>
      </c>
      <c r="BK217" s="211">
        <f>SUM(BK218:BK219)</f>
        <v>0</v>
      </c>
    </row>
    <row r="218" s="2" customFormat="1" ht="24.15" customHeight="1">
      <c r="A218" s="38"/>
      <c r="B218" s="39"/>
      <c r="C218" s="214" t="s">
        <v>271</v>
      </c>
      <c r="D218" s="214" t="s">
        <v>128</v>
      </c>
      <c r="E218" s="215" t="s">
        <v>272</v>
      </c>
      <c r="F218" s="216" t="s">
        <v>273</v>
      </c>
      <c r="G218" s="217" t="s">
        <v>131</v>
      </c>
      <c r="H218" s="218">
        <v>4</v>
      </c>
      <c r="I218" s="219"/>
      <c r="J218" s="220">
        <f>ROUND(I218*H218,2)</f>
        <v>0</v>
      </c>
      <c r="K218" s="216" t="s">
        <v>1</v>
      </c>
      <c r="L218" s="44"/>
      <c r="M218" s="221" t="s">
        <v>1</v>
      </c>
      <c r="N218" s="222" t="s">
        <v>38</v>
      </c>
      <c r="O218" s="91"/>
      <c r="P218" s="223">
        <f>O218*H218</f>
        <v>0</v>
      </c>
      <c r="Q218" s="223">
        <v>0</v>
      </c>
      <c r="R218" s="223">
        <f>Q218*H218</f>
        <v>0</v>
      </c>
      <c r="S218" s="223">
        <v>0</v>
      </c>
      <c r="T218" s="224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5" t="s">
        <v>202</v>
      </c>
      <c r="AT218" s="225" t="s">
        <v>128</v>
      </c>
      <c r="AU218" s="225" t="s">
        <v>81</v>
      </c>
      <c r="AY218" s="17" t="s">
        <v>125</v>
      </c>
      <c r="BE218" s="226">
        <f>IF(N218="základní",J218,0)</f>
        <v>0</v>
      </c>
      <c r="BF218" s="226">
        <f>IF(N218="snížená",J218,0)</f>
        <v>0</v>
      </c>
      <c r="BG218" s="226">
        <f>IF(N218="zákl. přenesená",J218,0)</f>
        <v>0</v>
      </c>
      <c r="BH218" s="226">
        <f>IF(N218="sníž. přenesená",J218,0)</f>
        <v>0</v>
      </c>
      <c r="BI218" s="226">
        <f>IF(N218="nulová",J218,0)</f>
        <v>0</v>
      </c>
      <c r="BJ218" s="17" t="s">
        <v>79</v>
      </c>
      <c r="BK218" s="226">
        <f>ROUND(I218*H218,2)</f>
        <v>0</v>
      </c>
      <c r="BL218" s="17" t="s">
        <v>202</v>
      </c>
      <c r="BM218" s="225" t="s">
        <v>274</v>
      </c>
    </row>
    <row r="219" s="2" customFormat="1">
      <c r="A219" s="38"/>
      <c r="B219" s="39"/>
      <c r="C219" s="40"/>
      <c r="D219" s="227" t="s">
        <v>135</v>
      </c>
      <c r="E219" s="40"/>
      <c r="F219" s="228" t="s">
        <v>273</v>
      </c>
      <c r="G219" s="40"/>
      <c r="H219" s="40"/>
      <c r="I219" s="229"/>
      <c r="J219" s="40"/>
      <c r="K219" s="40"/>
      <c r="L219" s="44"/>
      <c r="M219" s="230"/>
      <c r="N219" s="231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135</v>
      </c>
      <c r="AU219" s="17" t="s">
        <v>81</v>
      </c>
    </row>
    <row r="220" s="12" customFormat="1" ht="22.8" customHeight="1">
      <c r="A220" s="12"/>
      <c r="B220" s="198"/>
      <c r="C220" s="199"/>
      <c r="D220" s="200" t="s">
        <v>72</v>
      </c>
      <c r="E220" s="212" t="s">
        <v>275</v>
      </c>
      <c r="F220" s="212" t="s">
        <v>276</v>
      </c>
      <c r="G220" s="199"/>
      <c r="H220" s="199"/>
      <c r="I220" s="202"/>
      <c r="J220" s="213">
        <f>BK220</f>
        <v>0</v>
      </c>
      <c r="K220" s="199"/>
      <c r="L220" s="204"/>
      <c r="M220" s="205"/>
      <c r="N220" s="206"/>
      <c r="O220" s="206"/>
      <c r="P220" s="207">
        <f>SUM(P221:P231)</f>
        <v>0</v>
      </c>
      <c r="Q220" s="206"/>
      <c r="R220" s="207">
        <f>SUM(R221:R231)</f>
        <v>0</v>
      </c>
      <c r="S220" s="206"/>
      <c r="T220" s="208">
        <f>SUM(T221:T231)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9" t="s">
        <v>81</v>
      </c>
      <c r="AT220" s="210" t="s">
        <v>72</v>
      </c>
      <c r="AU220" s="210" t="s">
        <v>79</v>
      </c>
      <c r="AY220" s="209" t="s">
        <v>125</v>
      </c>
      <c r="BK220" s="211">
        <f>SUM(BK221:BK231)</f>
        <v>0</v>
      </c>
    </row>
    <row r="221" s="2" customFormat="1" ht="24.15" customHeight="1">
      <c r="A221" s="38"/>
      <c r="B221" s="39"/>
      <c r="C221" s="214" t="s">
        <v>235</v>
      </c>
      <c r="D221" s="214" t="s">
        <v>128</v>
      </c>
      <c r="E221" s="215" t="s">
        <v>277</v>
      </c>
      <c r="F221" s="216" t="s">
        <v>278</v>
      </c>
      <c r="G221" s="217" t="s">
        <v>131</v>
      </c>
      <c r="H221" s="218">
        <v>4</v>
      </c>
      <c r="I221" s="219"/>
      <c r="J221" s="220">
        <f>ROUND(I221*H221,2)</f>
        <v>0</v>
      </c>
      <c r="K221" s="216" t="s">
        <v>1</v>
      </c>
      <c r="L221" s="44"/>
      <c r="M221" s="221" t="s">
        <v>1</v>
      </c>
      <c r="N221" s="222" t="s">
        <v>38</v>
      </c>
      <c r="O221" s="91"/>
      <c r="P221" s="223">
        <f>O221*H221</f>
        <v>0</v>
      </c>
      <c r="Q221" s="223">
        <v>0</v>
      </c>
      <c r="R221" s="223">
        <f>Q221*H221</f>
        <v>0</v>
      </c>
      <c r="S221" s="223">
        <v>0</v>
      </c>
      <c r="T221" s="224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5" t="s">
        <v>202</v>
      </c>
      <c r="AT221" s="225" t="s">
        <v>128</v>
      </c>
      <c r="AU221" s="225" t="s">
        <v>81</v>
      </c>
      <c r="AY221" s="17" t="s">
        <v>125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7" t="s">
        <v>79</v>
      </c>
      <c r="BK221" s="226">
        <f>ROUND(I221*H221,2)</f>
        <v>0</v>
      </c>
      <c r="BL221" s="17" t="s">
        <v>202</v>
      </c>
      <c r="BM221" s="225" t="s">
        <v>279</v>
      </c>
    </row>
    <row r="222" s="2" customFormat="1">
      <c r="A222" s="38"/>
      <c r="B222" s="39"/>
      <c r="C222" s="40"/>
      <c r="D222" s="227" t="s">
        <v>135</v>
      </c>
      <c r="E222" s="40"/>
      <c r="F222" s="228" t="s">
        <v>278</v>
      </c>
      <c r="G222" s="40"/>
      <c r="H222" s="40"/>
      <c r="I222" s="229"/>
      <c r="J222" s="40"/>
      <c r="K222" s="40"/>
      <c r="L222" s="44"/>
      <c r="M222" s="230"/>
      <c r="N222" s="231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135</v>
      </c>
      <c r="AU222" s="17" t="s">
        <v>81</v>
      </c>
    </row>
    <row r="223" s="2" customFormat="1" ht="33" customHeight="1">
      <c r="A223" s="38"/>
      <c r="B223" s="39"/>
      <c r="C223" s="214" t="s">
        <v>280</v>
      </c>
      <c r="D223" s="214" t="s">
        <v>128</v>
      </c>
      <c r="E223" s="215" t="s">
        <v>281</v>
      </c>
      <c r="F223" s="216" t="s">
        <v>282</v>
      </c>
      <c r="G223" s="217" t="s">
        <v>131</v>
      </c>
      <c r="H223" s="218">
        <v>4</v>
      </c>
      <c r="I223" s="219"/>
      <c r="J223" s="220">
        <f>ROUND(I223*H223,2)</f>
        <v>0</v>
      </c>
      <c r="K223" s="216" t="s">
        <v>1</v>
      </c>
      <c r="L223" s="44"/>
      <c r="M223" s="221" t="s">
        <v>1</v>
      </c>
      <c r="N223" s="222" t="s">
        <v>38</v>
      </c>
      <c r="O223" s="91"/>
      <c r="P223" s="223">
        <f>O223*H223</f>
        <v>0</v>
      </c>
      <c r="Q223" s="223">
        <v>0</v>
      </c>
      <c r="R223" s="223">
        <f>Q223*H223</f>
        <v>0</v>
      </c>
      <c r="S223" s="223">
        <v>0</v>
      </c>
      <c r="T223" s="224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5" t="s">
        <v>202</v>
      </c>
      <c r="AT223" s="225" t="s">
        <v>128</v>
      </c>
      <c r="AU223" s="225" t="s">
        <v>81</v>
      </c>
      <c r="AY223" s="17" t="s">
        <v>125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7" t="s">
        <v>79</v>
      </c>
      <c r="BK223" s="226">
        <f>ROUND(I223*H223,2)</f>
        <v>0</v>
      </c>
      <c r="BL223" s="17" t="s">
        <v>202</v>
      </c>
      <c r="BM223" s="225" t="s">
        <v>283</v>
      </c>
    </row>
    <row r="224" s="2" customFormat="1">
      <c r="A224" s="38"/>
      <c r="B224" s="39"/>
      <c r="C224" s="40"/>
      <c r="D224" s="227" t="s">
        <v>135</v>
      </c>
      <c r="E224" s="40"/>
      <c r="F224" s="228" t="s">
        <v>282</v>
      </c>
      <c r="G224" s="40"/>
      <c r="H224" s="40"/>
      <c r="I224" s="229"/>
      <c r="J224" s="40"/>
      <c r="K224" s="40"/>
      <c r="L224" s="44"/>
      <c r="M224" s="230"/>
      <c r="N224" s="231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135</v>
      </c>
      <c r="AU224" s="17" t="s">
        <v>81</v>
      </c>
    </row>
    <row r="225" s="2" customFormat="1" ht="24.15" customHeight="1">
      <c r="A225" s="38"/>
      <c r="B225" s="39"/>
      <c r="C225" s="214" t="s">
        <v>239</v>
      </c>
      <c r="D225" s="214" t="s">
        <v>128</v>
      </c>
      <c r="E225" s="215" t="s">
        <v>284</v>
      </c>
      <c r="F225" s="216" t="s">
        <v>285</v>
      </c>
      <c r="G225" s="217" t="s">
        <v>131</v>
      </c>
      <c r="H225" s="218">
        <v>4</v>
      </c>
      <c r="I225" s="219"/>
      <c r="J225" s="220">
        <f>ROUND(I225*H225,2)</f>
        <v>0</v>
      </c>
      <c r="K225" s="216" t="s">
        <v>1</v>
      </c>
      <c r="L225" s="44"/>
      <c r="M225" s="221" t="s">
        <v>1</v>
      </c>
      <c r="N225" s="222" t="s">
        <v>38</v>
      </c>
      <c r="O225" s="91"/>
      <c r="P225" s="223">
        <f>O225*H225</f>
        <v>0</v>
      </c>
      <c r="Q225" s="223">
        <v>0</v>
      </c>
      <c r="R225" s="223">
        <f>Q225*H225</f>
        <v>0</v>
      </c>
      <c r="S225" s="223">
        <v>0</v>
      </c>
      <c r="T225" s="224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5" t="s">
        <v>202</v>
      </c>
      <c r="AT225" s="225" t="s">
        <v>128</v>
      </c>
      <c r="AU225" s="225" t="s">
        <v>81</v>
      </c>
      <c r="AY225" s="17" t="s">
        <v>125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7" t="s">
        <v>79</v>
      </c>
      <c r="BK225" s="226">
        <f>ROUND(I225*H225,2)</f>
        <v>0</v>
      </c>
      <c r="BL225" s="17" t="s">
        <v>202</v>
      </c>
      <c r="BM225" s="225" t="s">
        <v>286</v>
      </c>
    </row>
    <row r="226" s="2" customFormat="1">
      <c r="A226" s="38"/>
      <c r="B226" s="39"/>
      <c r="C226" s="40"/>
      <c r="D226" s="227" t="s">
        <v>135</v>
      </c>
      <c r="E226" s="40"/>
      <c r="F226" s="228" t="s">
        <v>285</v>
      </c>
      <c r="G226" s="40"/>
      <c r="H226" s="40"/>
      <c r="I226" s="229"/>
      <c r="J226" s="40"/>
      <c r="K226" s="40"/>
      <c r="L226" s="44"/>
      <c r="M226" s="230"/>
      <c r="N226" s="231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135</v>
      </c>
      <c r="AU226" s="17" t="s">
        <v>81</v>
      </c>
    </row>
    <row r="227" s="2" customFormat="1" ht="24.15" customHeight="1">
      <c r="A227" s="38"/>
      <c r="B227" s="39"/>
      <c r="C227" s="214" t="s">
        <v>287</v>
      </c>
      <c r="D227" s="214" t="s">
        <v>128</v>
      </c>
      <c r="E227" s="215" t="s">
        <v>288</v>
      </c>
      <c r="F227" s="216" t="s">
        <v>289</v>
      </c>
      <c r="G227" s="217" t="s">
        <v>131</v>
      </c>
      <c r="H227" s="218">
        <v>4</v>
      </c>
      <c r="I227" s="219"/>
      <c r="J227" s="220">
        <f>ROUND(I227*H227,2)</f>
        <v>0</v>
      </c>
      <c r="K227" s="216" t="s">
        <v>1</v>
      </c>
      <c r="L227" s="44"/>
      <c r="M227" s="221" t="s">
        <v>1</v>
      </c>
      <c r="N227" s="222" t="s">
        <v>38</v>
      </c>
      <c r="O227" s="91"/>
      <c r="P227" s="223">
        <f>O227*H227</f>
        <v>0</v>
      </c>
      <c r="Q227" s="223">
        <v>0</v>
      </c>
      <c r="R227" s="223">
        <f>Q227*H227</f>
        <v>0</v>
      </c>
      <c r="S227" s="223">
        <v>0</v>
      </c>
      <c r="T227" s="224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5" t="s">
        <v>202</v>
      </c>
      <c r="AT227" s="225" t="s">
        <v>128</v>
      </c>
      <c r="AU227" s="225" t="s">
        <v>81</v>
      </c>
      <c r="AY227" s="17" t="s">
        <v>125</v>
      </c>
      <c r="BE227" s="226">
        <f>IF(N227="základní",J227,0)</f>
        <v>0</v>
      </c>
      <c r="BF227" s="226">
        <f>IF(N227="snížená",J227,0)</f>
        <v>0</v>
      </c>
      <c r="BG227" s="226">
        <f>IF(N227="zákl. přenesená",J227,0)</f>
        <v>0</v>
      </c>
      <c r="BH227" s="226">
        <f>IF(N227="sníž. přenesená",J227,0)</f>
        <v>0</v>
      </c>
      <c r="BI227" s="226">
        <f>IF(N227="nulová",J227,0)</f>
        <v>0</v>
      </c>
      <c r="BJ227" s="17" t="s">
        <v>79</v>
      </c>
      <c r="BK227" s="226">
        <f>ROUND(I227*H227,2)</f>
        <v>0</v>
      </c>
      <c r="BL227" s="17" t="s">
        <v>202</v>
      </c>
      <c r="BM227" s="225" t="s">
        <v>290</v>
      </c>
    </row>
    <row r="228" s="2" customFormat="1">
      <c r="A228" s="38"/>
      <c r="B228" s="39"/>
      <c r="C228" s="40"/>
      <c r="D228" s="227" t="s">
        <v>135</v>
      </c>
      <c r="E228" s="40"/>
      <c r="F228" s="228" t="s">
        <v>289</v>
      </c>
      <c r="G228" s="40"/>
      <c r="H228" s="40"/>
      <c r="I228" s="229"/>
      <c r="J228" s="40"/>
      <c r="K228" s="40"/>
      <c r="L228" s="44"/>
      <c r="M228" s="230"/>
      <c r="N228" s="231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135</v>
      </c>
      <c r="AU228" s="17" t="s">
        <v>81</v>
      </c>
    </row>
    <row r="229" s="2" customFormat="1" ht="16.5" customHeight="1">
      <c r="A229" s="38"/>
      <c r="B229" s="39"/>
      <c r="C229" s="214" t="s">
        <v>242</v>
      </c>
      <c r="D229" s="214" t="s">
        <v>128</v>
      </c>
      <c r="E229" s="215" t="s">
        <v>291</v>
      </c>
      <c r="F229" s="216" t="s">
        <v>292</v>
      </c>
      <c r="G229" s="217" t="s">
        <v>253</v>
      </c>
      <c r="H229" s="218">
        <v>16</v>
      </c>
      <c r="I229" s="219"/>
      <c r="J229" s="220">
        <f>ROUND(I229*H229,2)</f>
        <v>0</v>
      </c>
      <c r="K229" s="216" t="s">
        <v>132</v>
      </c>
      <c r="L229" s="44"/>
      <c r="M229" s="221" t="s">
        <v>1</v>
      </c>
      <c r="N229" s="222" t="s">
        <v>38</v>
      </c>
      <c r="O229" s="91"/>
      <c r="P229" s="223">
        <f>O229*H229</f>
        <v>0</v>
      </c>
      <c r="Q229" s="223">
        <v>0</v>
      </c>
      <c r="R229" s="223">
        <f>Q229*H229</f>
        <v>0</v>
      </c>
      <c r="S229" s="223">
        <v>0</v>
      </c>
      <c r="T229" s="224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5" t="s">
        <v>202</v>
      </c>
      <c r="AT229" s="225" t="s">
        <v>128</v>
      </c>
      <c r="AU229" s="225" t="s">
        <v>81</v>
      </c>
      <c r="AY229" s="17" t="s">
        <v>125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7" t="s">
        <v>79</v>
      </c>
      <c r="BK229" s="226">
        <f>ROUND(I229*H229,2)</f>
        <v>0</v>
      </c>
      <c r="BL229" s="17" t="s">
        <v>202</v>
      </c>
      <c r="BM229" s="225" t="s">
        <v>293</v>
      </c>
    </row>
    <row r="230" s="2" customFormat="1">
      <c r="A230" s="38"/>
      <c r="B230" s="39"/>
      <c r="C230" s="40"/>
      <c r="D230" s="227" t="s">
        <v>135</v>
      </c>
      <c r="E230" s="40"/>
      <c r="F230" s="228" t="s">
        <v>294</v>
      </c>
      <c r="G230" s="40"/>
      <c r="H230" s="40"/>
      <c r="I230" s="229"/>
      <c r="J230" s="40"/>
      <c r="K230" s="40"/>
      <c r="L230" s="44"/>
      <c r="M230" s="230"/>
      <c r="N230" s="231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135</v>
      </c>
      <c r="AU230" s="17" t="s">
        <v>81</v>
      </c>
    </row>
    <row r="231" s="2" customFormat="1">
      <c r="A231" s="38"/>
      <c r="B231" s="39"/>
      <c r="C231" s="40"/>
      <c r="D231" s="232" t="s">
        <v>137</v>
      </c>
      <c r="E231" s="40"/>
      <c r="F231" s="233" t="s">
        <v>295</v>
      </c>
      <c r="G231" s="40"/>
      <c r="H231" s="40"/>
      <c r="I231" s="229"/>
      <c r="J231" s="40"/>
      <c r="K231" s="40"/>
      <c r="L231" s="44"/>
      <c r="M231" s="230"/>
      <c r="N231" s="231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137</v>
      </c>
      <c r="AU231" s="17" t="s">
        <v>81</v>
      </c>
    </row>
    <row r="232" s="12" customFormat="1" ht="22.8" customHeight="1">
      <c r="A232" s="12"/>
      <c r="B232" s="198"/>
      <c r="C232" s="199"/>
      <c r="D232" s="200" t="s">
        <v>72</v>
      </c>
      <c r="E232" s="212" t="s">
        <v>296</v>
      </c>
      <c r="F232" s="212" t="s">
        <v>297</v>
      </c>
      <c r="G232" s="199"/>
      <c r="H232" s="199"/>
      <c r="I232" s="202"/>
      <c r="J232" s="213">
        <f>BK232</f>
        <v>0</v>
      </c>
      <c r="K232" s="199"/>
      <c r="L232" s="204"/>
      <c r="M232" s="205"/>
      <c r="N232" s="206"/>
      <c r="O232" s="206"/>
      <c r="P232" s="207">
        <f>SUM(P233:P243)</f>
        <v>0</v>
      </c>
      <c r="Q232" s="206"/>
      <c r="R232" s="207">
        <f>SUM(R233:R243)</f>
        <v>0.0035999999999999999</v>
      </c>
      <c r="S232" s="206"/>
      <c r="T232" s="208">
        <f>SUM(T233:T243)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9" t="s">
        <v>81</v>
      </c>
      <c r="AT232" s="210" t="s">
        <v>72</v>
      </c>
      <c r="AU232" s="210" t="s">
        <v>79</v>
      </c>
      <c r="AY232" s="209" t="s">
        <v>125</v>
      </c>
      <c r="BK232" s="211">
        <f>SUM(BK233:BK243)</f>
        <v>0</v>
      </c>
    </row>
    <row r="233" s="2" customFormat="1" ht="21.75" customHeight="1">
      <c r="A233" s="38"/>
      <c r="B233" s="39"/>
      <c r="C233" s="214" t="s">
        <v>298</v>
      </c>
      <c r="D233" s="214" t="s">
        <v>128</v>
      </c>
      <c r="E233" s="215" t="s">
        <v>299</v>
      </c>
      <c r="F233" s="216" t="s">
        <v>300</v>
      </c>
      <c r="G233" s="217" t="s">
        <v>131</v>
      </c>
      <c r="H233" s="218">
        <v>10</v>
      </c>
      <c r="I233" s="219"/>
      <c r="J233" s="220">
        <f>ROUND(I233*H233,2)</f>
        <v>0</v>
      </c>
      <c r="K233" s="216" t="s">
        <v>1</v>
      </c>
      <c r="L233" s="44"/>
      <c r="M233" s="221" t="s">
        <v>1</v>
      </c>
      <c r="N233" s="222" t="s">
        <v>38</v>
      </c>
      <c r="O233" s="91"/>
      <c r="P233" s="223">
        <f>O233*H233</f>
        <v>0</v>
      </c>
      <c r="Q233" s="223">
        <v>0</v>
      </c>
      <c r="R233" s="223">
        <f>Q233*H233</f>
        <v>0</v>
      </c>
      <c r="S233" s="223">
        <v>0</v>
      </c>
      <c r="T233" s="224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5" t="s">
        <v>202</v>
      </c>
      <c r="AT233" s="225" t="s">
        <v>128</v>
      </c>
      <c r="AU233" s="225" t="s">
        <v>81</v>
      </c>
      <c r="AY233" s="17" t="s">
        <v>125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7" t="s">
        <v>79</v>
      </c>
      <c r="BK233" s="226">
        <f>ROUND(I233*H233,2)</f>
        <v>0</v>
      </c>
      <c r="BL233" s="17" t="s">
        <v>202</v>
      </c>
      <c r="BM233" s="225" t="s">
        <v>301</v>
      </c>
    </row>
    <row r="234" s="2" customFormat="1">
      <c r="A234" s="38"/>
      <c r="B234" s="39"/>
      <c r="C234" s="40"/>
      <c r="D234" s="227" t="s">
        <v>135</v>
      </c>
      <c r="E234" s="40"/>
      <c r="F234" s="228" t="s">
        <v>300</v>
      </c>
      <c r="G234" s="40"/>
      <c r="H234" s="40"/>
      <c r="I234" s="229"/>
      <c r="J234" s="40"/>
      <c r="K234" s="40"/>
      <c r="L234" s="44"/>
      <c r="M234" s="230"/>
      <c r="N234" s="231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135</v>
      </c>
      <c r="AU234" s="17" t="s">
        <v>81</v>
      </c>
    </row>
    <row r="235" s="2" customFormat="1" ht="24.15" customHeight="1">
      <c r="A235" s="38"/>
      <c r="B235" s="39"/>
      <c r="C235" s="234" t="s">
        <v>246</v>
      </c>
      <c r="D235" s="234" t="s">
        <v>158</v>
      </c>
      <c r="E235" s="235" t="s">
        <v>302</v>
      </c>
      <c r="F235" s="236" t="s">
        <v>303</v>
      </c>
      <c r="G235" s="237" t="s">
        <v>131</v>
      </c>
      <c r="H235" s="238">
        <v>10</v>
      </c>
      <c r="I235" s="239"/>
      <c r="J235" s="240">
        <f>ROUND(I235*H235,2)</f>
        <v>0</v>
      </c>
      <c r="K235" s="236" t="s">
        <v>1</v>
      </c>
      <c r="L235" s="241"/>
      <c r="M235" s="242" t="s">
        <v>1</v>
      </c>
      <c r="N235" s="243" t="s">
        <v>38</v>
      </c>
      <c r="O235" s="91"/>
      <c r="P235" s="223">
        <f>O235*H235</f>
        <v>0</v>
      </c>
      <c r="Q235" s="223">
        <v>0</v>
      </c>
      <c r="R235" s="223">
        <f>Q235*H235</f>
        <v>0</v>
      </c>
      <c r="S235" s="223">
        <v>0</v>
      </c>
      <c r="T235" s="224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5" t="s">
        <v>235</v>
      </c>
      <c r="AT235" s="225" t="s">
        <v>158</v>
      </c>
      <c r="AU235" s="225" t="s">
        <v>81</v>
      </c>
      <c r="AY235" s="17" t="s">
        <v>125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7" t="s">
        <v>79</v>
      </c>
      <c r="BK235" s="226">
        <f>ROUND(I235*H235,2)</f>
        <v>0</v>
      </c>
      <c r="BL235" s="17" t="s">
        <v>202</v>
      </c>
      <c r="BM235" s="225" t="s">
        <v>304</v>
      </c>
    </row>
    <row r="236" s="2" customFormat="1">
      <c r="A236" s="38"/>
      <c r="B236" s="39"/>
      <c r="C236" s="40"/>
      <c r="D236" s="227" t="s">
        <v>135</v>
      </c>
      <c r="E236" s="40"/>
      <c r="F236" s="228" t="s">
        <v>303</v>
      </c>
      <c r="G236" s="40"/>
      <c r="H236" s="40"/>
      <c r="I236" s="229"/>
      <c r="J236" s="40"/>
      <c r="K236" s="40"/>
      <c r="L236" s="44"/>
      <c r="M236" s="230"/>
      <c r="N236" s="231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135</v>
      </c>
      <c r="AU236" s="17" t="s">
        <v>81</v>
      </c>
    </row>
    <row r="237" s="2" customFormat="1" ht="24.15" customHeight="1">
      <c r="A237" s="38"/>
      <c r="B237" s="39"/>
      <c r="C237" s="214" t="s">
        <v>305</v>
      </c>
      <c r="D237" s="214" t="s">
        <v>128</v>
      </c>
      <c r="E237" s="215" t="s">
        <v>306</v>
      </c>
      <c r="F237" s="216" t="s">
        <v>307</v>
      </c>
      <c r="G237" s="217" t="s">
        <v>131</v>
      </c>
      <c r="H237" s="218">
        <v>10</v>
      </c>
      <c r="I237" s="219"/>
      <c r="J237" s="220">
        <f>ROUND(I237*H237,2)</f>
        <v>0</v>
      </c>
      <c r="K237" s="216" t="s">
        <v>1</v>
      </c>
      <c r="L237" s="44"/>
      <c r="M237" s="221" t="s">
        <v>1</v>
      </c>
      <c r="N237" s="222" t="s">
        <v>38</v>
      </c>
      <c r="O237" s="91"/>
      <c r="P237" s="223">
        <f>O237*H237</f>
        <v>0</v>
      </c>
      <c r="Q237" s="223">
        <v>0</v>
      </c>
      <c r="R237" s="223">
        <f>Q237*H237</f>
        <v>0</v>
      </c>
      <c r="S237" s="223">
        <v>0</v>
      </c>
      <c r="T237" s="224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5" t="s">
        <v>202</v>
      </c>
      <c r="AT237" s="225" t="s">
        <v>128</v>
      </c>
      <c r="AU237" s="225" t="s">
        <v>81</v>
      </c>
      <c r="AY237" s="17" t="s">
        <v>125</v>
      </c>
      <c r="BE237" s="226">
        <f>IF(N237="základní",J237,0)</f>
        <v>0</v>
      </c>
      <c r="BF237" s="226">
        <f>IF(N237="snížená",J237,0)</f>
        <v>0</v>
      </c>
      <c r="BG237" s="226">
        <f>IF(N237="zákl. přenesená",J237,0)</f>
        <v>0</v>
      </c>
      <c r="BH237" s="226">
        <f>IF(N237="sníž. přenesená",J237,0)</f>
        <v>0</v>
      </c>
      <c r="BI237" s="226">
        <f>IF(N237="nulová",J237,0)</f>
        <v>0</v>
      </c>
      <c r="BJ237" s="17" t="s">
        <v>79</v>
      </c>
      <c r="BK237" s="226">
        <f>ROUND(I237*H237,2)</f>
        <v>0</v>
      </c>
      <c r="BL237" s="17" t="s">
        <v>202</v>
      </c>
      <c r="BM237" s="225" t="s">
        <v>308</v>
      </c>
    </row>
    <row r="238" s="2" customFormat="1">
      <c r="A238" s="38"/>
      <c r="B238" s="39"/>
      <c r="C238" s="40"/>
      <c r="D238" s="227" t="s">
        <v>135</v>
      </c>
      <c r="E238" s="40"/>
      <c r="F238" s="228" t="s">
        <v>307</v>
      </c>
      <c r="G238" s="40"/>
      <c r="H238" s="40"/>
      <c r="I238" s="229"/>
      <c r="J238" s="40"/>
      <c r="K238" s="40"/>
      <c r="L238" s="44"/>
      <c r="M238" s="230"/>
      <c r="N238" s="231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135</v>
      </c>
      <c r="AU238" s="17" t="s">
        <v>81</v>
      </c>
    </row>
    <row r="239" s="2" customFormat="1" ht="24.15" customHeight="1">
      <c r="A239" s="38"/>
      <c r="B239" s="39"/>
      <c r="C239" s="234" t="s">
        <v>249</v>
      </c>
      <c r="D239" s="234" t="s">
        <v>158</v>
      </c>
      <c r="E239" s="235" t="s">
        <v>309</v>
      </c>
      <c r="F239" s="236" t="s">
        <v>310</v>
      </c>
      <c r="G239" s="237" t="s">
        <v>131</v>
      </c>
      <c r="H239" s="238">
        <v>4</v>
      </c>
      <c r="I239" s="239"/>
      <c r="J239" s="240">
        <f>ROUND(I239*H239,2)</f>
        <v>0</v>
      </c>
      <c r="K239" s="236" t="s">
        <v>132</v>
      </c>
      <c r="L239" s="241"/>
      <c r="M239" s="242" t="s">
        <v>1</v>
      </c>
      <c r="N239" s="243" t="s">
        <v>38</v>
      </c>
      <c r="O239" s="91"/>
      <c r="P239" s="223">
        <f>O239*H239</f>
        <v>0</v>
      </c>
      <c r="Q239" s="223">
        <v>0.00089999999999999998</v>
      </c>
      <c r="R239" s="223">
        <f>Q239*H239</f>
        <v>0.0035999999999999999</v>
      </c>
      <c r="S239" s="223">
        <v>0</v>
      </c>
      <c r="T239" s="224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5" t="s">
        <v>235</v>
      </c>
      <c r="AT239" s="225" t="s">
        <v>158</v>
      </c>
      <c r="AU239" s="225" t="s">
        <v>81</v>
      </c>
      <c r="AY239" s="17" t="s">
        <v>125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7" t="s">
        <v>79</v>
      </c>
      <c r="BK239" s="226">
        <f>ROUND(I239*H239,2)</f>
        <v>0</v>
      </c>
      <c r="BL239" s="17" t="s">
        <v>202</v>
      </c>
      <c r="BM239" s="225" t="s">
        <v>311</v>
      </c>
    </row>
    <row r="240" s="2" customFormat="1">
      <c r="A240" s="38"/>
      <c r="B240" s="39"/>
      <c r="C240" s="40"/>
      <c r="D240" s="227" t="s">
        <v>135</v>
      </c>
      <c r="E240" s="40"/>
      <c r="F240" s="228" t="s">
        <v>310</v>
      </c>
      <c r="G240" s="40"/>
      <c r="H240" s="40"/>
      <c r="I240" s="229"/>
      <c r="J240" s="40"/>
      <c r="K240" s="40"/>
      <c r="L240" s="44"/>
      <c r="M240" s="230"/>
      <c r="N240" s="231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135</v>
      </c>
      <c r="AU240" s="17" t="s">
        <v>81</v>
      </c>
    </row>
    <row r="241" s="2" customFormat="1" ht="24.15" customHeight="1">
      <c r="A241" s="38"/>
      <c r="B241" s="39"/>
      <c r="C241" s="214" t="s">
        <v>312</v>
      </c>
      <c r="D241" s="214" t="s">
        <v>128</v>
      </c>
      <c r="E241" s="215" t="s">
        <v>313</v>
      </c>
      <c r="F241" s="216" t="s">
        <v>314</v>
      </c>
      <c r="G241" s="217" t="s">
        <v>253</v>
      </c>
      <c r="H241" s="218">
        <v>16</v>
      </c>
      <c r="I241" s="219"/>
      <c r="J241" s="220">
        <f>ROUND(I241*H241,2)</f>
        <v>0</v>
      </c>
      <c r="K241" s="216" t="s">
        <v>132</v>
      </c>
      <c r="L241" s="44"/>
      <c r="M241" s="221" t="s">
        <v>1</v>
      </c>
      <c r="N241" s="222" t="s">
        <v>38</v>
      </c>
      <c r="O241" s="91"/>
      <c r="P241" s="223">
        <f>O241*H241</f>
        <v>0</v>
      </c>
      <c r="Q241" s="223">
        <v>0</v>
      </c>
      <c r="R241" s="223">
        <f>Q241*H241</f>
        <v>0</v>
      </c>
      <c r="S241" s="223">
        <v>0</v>
      </c>
      <c r="T241" s="224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5" t="s">
        <v>202</v>
      </c>
      <c r="AT241" s="225" t="s">
        <v>128</v>
      </c>
      <c r="AU241" s="225" t="s">
        <v>81</v>
      </c>
      <c r="AY241" s="17" t="s">
        <v>125</v>
      </c>
      <c r="BE241" s="226">
        <f>IF(N241="základní",J241,0)</f>
        <v>0</v>
      </c>
      <c r="BF241" s="226">
        <f>IF(N241="snížená",J241,0)</f>
        <v>0</v>
      </c>
      <c r="BG241" s="226">
        <f>IF(N241="zákl. přenesená",J241,0)</f>
        <v>0</v>
      </c>
      <c r="BH241" s="226">
        <f>IF(N241="sníž. přenesená",J241,0)</f>
        <v>0</v>
      </c>
      <c r="BI241" s="226">
        <f>IF(N241="nulová",J241,0)</f>
        <v>0</v>
      </c>
      <c r="BJ241" s="17" t="s">
        <v>79</v>
      </c>
      <c r="BK241" s="226">
        <f>ROUND(I241*H241,2)</f>
        <v>0</v>
      </c>
      <c r="BL241" s="17" t="s">
        <v>202</v>
      </c>
      <c r="BM241" s="225" t="s">
        <v>315</v>
      </c>
    </row>
    <row r="242" s="2" customFormat="1">
      <c r="A242" s="38"/>
      <c r="B242" s="39"/>
      <c r="C242" s="40"/>
      <c r="D242" s="227" t="s">
        <v>135</v>
      </c>
      <c r="E242" s="40"/>
      <c r="F242" s="228" t="s">
        <v>316</v>
      </c>
      <c r="G242" s="40"/>
      <c r="H242" s="40"/>
      <c r="I242" s="229"/>
      <c r="J242" s="40"/>
      <c r="K242" s="40"/>
      <c r="L242" s="44"/>
      <c r="M242" s="230"/>
      <c r="N242" s="231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135</v>
      </c>
      <c r="AU242" s="17" t="s">
        <v>81</v>
      </c>
    </row>
    <row r="243" s="2" customFormat="1">
      <c r="A243" s="38"/>
      <c r="B243" s="39"/>
      <c r="C243" s="40"/>
      <c r="D243" s="232" t="s">
        <v>137</v>
      </c>
      <c r="E243" s="40"/>
      <c r="F243" s="233" t="s">
        <v>317</v>
      </c>
      <c r="G243" s="40"/>
      <c r="H243" s="40"/>
      <c r="I243" s="229"/>
      <c r="J243" s="40"/>
      <c r="K243" s="40"/>
      <c r="L243" s="44"/>
      <c r="M243" s="230"/>
      <c r="N243" s="231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137</v>
      </c>
      <c r="AU243" s="17" t="s">
        <v>81</v>
      </c>
    </row>
    <row r="244" s="12" customFormat="1" ht="22.8" customHeight="1">
      <c r="A244" s="12"/>
      <c r="B244" s="198"/>
      <c r="C244" s="199"/>
      <c r="D244" s="200" t="s">
        <v>72</v>
      </c>
      <c r="E244" s="212" t="s">
        <v>318</v>
      </c>
      <c r="F244" s="212" t="s">
        <v>319</v>
      </c>
      <c r="G244" s="199"/>
      <c r="H244" s="199"/>
      <c r="I244" s="202"/>
      <c r="J244" s="213">
        <f>BK244</f>
        <v>0</v>
      </c>
      <c r="K244" s="199"/>
      <c r="L244" s="204"/>
      <c r="M244" s="205"/>
      <c r="N244" s="206"/>
      <c r="O244" s="206"/>
      <c r="P244" s="207">
        <f>SUM(P245:P267)</f>
        <v>0</v>
      </c>
      <c r="Q244" s="206"/>
      <c r="R244" s="207">
        <f>SUM(R245:R267)</f>
        <v>0.034000000000000002</v>
      </c>
      <c r="S244" s="206"/>
      <c r="T244" s="208">
        <f>SUM(T245:T267)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9" t="s">
        <v>81</v>
      </c>
      <c r="AT244" s="210" t="s">
        <v>72</v>
      </c>
      <c r="AU244" s="210" t="s">
        <v>79</v>
      </c>
      <c r="AY244" s="209" t="s">
        <v>125</v>
      </c>
      <c r="BK244" s="211">
        <f>SUM(BK245:BK267)</f>
        <v>0</v>
      </c>
    </row>
    <row r="245" s="2" customFormat="1" ht="24.15" customHeight="1">
      <c r="A245" s="38"/>
      <c r="B245" s="39"/>
      <c r="C245" s="214" t="s">
        <v>268</v>
      </c>
      <c r="D245" s="214" t="s">
        <v>128</v>
      </c>
      <c r="E245" s="215" t="s">
        <v>320</v>
      </c>
      <c r="F245" s="216" t="s">
        <v>321</v>
      </c>
      <c r="G245" s="217" t="s">
        <v>131</v>
      </c>
      <c r="H245" s="218">
        <v>9</v>
      </c>
      <c r="I245" s="219"/>
      <c r="J245" s="220">
        <f>ROUND(I245*H245,2)</f>
        <v>0</v>
      </c>
      <c r="K245" s="216" t="s">
        <v>1</v>
      </c>
      <c r="L245" s="44"/>
      <c r="M245" s="221" t="s">
        <v>1</v>
      </c>
      <c r="N245" s="222" t="s">
        <v>38</v>
      </c>
      <c r="O245" s="91"/>
      <c r="P245" s="223">
        <f>O245*H245</f>
        <v>0</v>
      </c>
      <c r="Q245" s="223">
        <v>0</v>
      </c>
      <c r="R245" s="223">
        <f>Q245*H245</f>
        <v>0</v>
      </c>
      <c r="S245" s="223">
        <v>0</v>
      </c>
      <c r="T245" s="224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5" t="s">
        <v>202</v>
      </c>
      <c r="AT245" s="225" t="s">
        <v>128</v>
      </c>
      <c r="AU245" s="225" t="s">
        <v>81</v>
      </c>
      <c r="AY245" s="17" t="s">
        <v>125</v>
      </c>
      <c r="BE245" s="226">
        <f>IF(N245="základní",J245,0)</f>
        <v>0</v>
      </c>
      <c r="BF245" s="226">
        <f>IF(N245="snížená",J245,0)</f>
        <v>0</v>
      </c>
      <c r="BG245" s="226">
        <f>IF(N245="zákl. přenesená",J245,0)</f>
        <v>0</v>
      </c>
      <c r="BH245" s="226">
        <f>IF(N245="sníž. přenesená",J245,0)</f>
        <v>0</v>
      </c>
      <c r="BI245" s="226">
        <f>IF(N245="nulová",J245,0)</f>
        <v>0</v>
      </c>
      <c r="BJ245" s="17" t="s">
        <v>79</v>
      </c>
      <c r="BK245" s="226">
        <f>ROUND(I245*H245,2)</f>
        <v>0</v>
      </c>
      <c r="BL245" s="17" t="s">
        <v>202</v>
      </c>
      <c r="BM245" s="225" t="s">
        <v>322</v>
      </c>
    </row>
    <row r="246" s="2" customFormat="1">
      <c r="A246" s="38"/>
      <c r="B246" s="39"/>
      <c r="C246" s="40"/>
      <c r="D246" s="227" t="s">
        <v>135</v>
      </c>
      <c r="E246" s="40"/>
      <c r="F246" s="228" t="s">
        <v>321</v>
      </c>
      <c r="G246" s="40"/>
      <c r="H246" s="40"/>
      <c r="I246" s="229"/>
      <c r="J246" s="40"/>
      <c r="K246" s="40"/>
      <c r="L246" s="44"/>
      <c r="M246" s="230"/>
      <c r="N246" s="231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135</v>
      </c>
      <c r="AU246" s="17" t="s">
        <v>81</v>
      </c>
    </row>
    <row r="247" s="2" customFormat="1" ht="24.15" customHeight="1">
      <c r="A247" s="38"/>
      <c r="B247" s="39"/>
      <c r="C247" s="234" t="s">
        <v>323</v>
      </c>
      <c r="D247" s="234" t="s">
        <v>158</v>
      </c>
      <c r="E247" s="235" t="s">
        <v>324</v>
      </c>
      <c r="F247" s="236" t="s">
        <v>325</v>
      </c>
      <c r="G247" s="237" t="s">
        <v>131</v>
      </c>
      <c r="H247" s="238">
        <v>4</v>
      </c>
      <c r="I247" s="239"/>
      <c r="J247" s="240">
        <f>ROUND(I247*H247,2)</f>
        <v>0</v>
      </c>
      <c r="K247" s="236" t="s">
        <v>1</v>
      </c>
      <c r="L247" s="241"/>
      <c r="M247" s="242" t="s">
        <v>1</v>
      </c>
      <c r="N247" s="243" t="s">
        <v>38</v>
      </c>
      <c r="O247" s="91"/>
      <c r="P247" s="223">
        <f>O247*H247</f>
        <v>0</v>
      </c>
      <c r="Q247" s="223">
        <v>0</v>
      </c>
      <c r="R247" s="223">
        <f>Q247*H247</f>
        <v>0</v>
      </c>
      <c r="S247" s="223">
        <v>0</v>
      </c>
      <c r="T247" s="224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5" t="s">
        <v>235</v>
      </c>
      <c r="AT247" s="225" t="s">
        <v>158</v>
      </c>
      <c r="AU247" s="225" t="s">
        <v>81</v>
      </c>
      <c r="AY247" s="17" t="s">
        <v>125</v>
      </c>
      <c r="BE247" s="226">
        <f>IF(N247="základní",J247,0)</f>
        <v>0</v>
      </c>
      <c r="BF247" s="226">
        <f>IF(N247="snížená",J247,0)</f>
        <v>0</v>
      </c>
      <c r="BG247" s="226">
        <f>IF(N247="zákl. přenesená",J247,0)</f>
        <v>0</v>
      </c>
      <c r="BH247" s="226">
        <f>IF(N247="sníž. přenesená",J247,0)</f>
        <v>0</v>
      </c>
      <c r="BI247" s="226">
        <f>IF(N247="nulová",J247,0)</f>
        <v>0</v>
      </c>
      <c r="BJ247" s="17" t="s">
        <v>79</v>
      </c>
      <c r="BK247" s="226">
        <f>ROUND(I247*H247,2)</f>
        <v>0</v>
      </c>
      <c r="BL247" s="17" t="s">
        <v>202</v>
      </c>
      <c r="BM247" s="225" t="s">
        <v>326</v>
      </c>
    </row>
    <row r="248" s="2" customFormat="1">
      <c r="A248" s="38"/>
      <c r="B248" s="39"/>
      <c r="C248" s="40"/>
      <c r="D248" s="227" t="s">
        <v>135</v>
      </c>
      <c r="E248" s="40"/>
      <c r="F248" s="228" t="s">
        <v>325</v>
      </c>
      <c r="G248" s="40"/>
      <c r="H248" s="40"/>
      <c r="I248" s="229"/>
      <c r="J248" s="40"/>
      <c r="K248" s="40"/>
      <c r="L248" s="44"/>
      <c r="M248" s="230"/>
      <c r="N248" s="231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135</v>
      </c>
      <c r="AU248" s="17" t="s">
        <v>81</v>
      </c>
    </row>
    <row r="249" s="2" customFormat="1" ht="24.15" customHeight="1">
      <c r="A249" s="38"/>
      <c r="B249" s="39"/>
      <c r="C249" s="234" t="s">
        <v>274</v>
      </c>
      <c r="D249" s="234" t="s">
        <v>158</v>
      </c>
      <c r="E249" s="235" t="s">
        <v>327</v>
      </c>
      <c r="F249" s="236" t="s">
        <v>328</v>
      </c>
      <c r="G249" s="237" t="s">
        <v>131</v>
      </c>
      <c r="H249" s="238">
        <v>5</v>
      </c>
      <c r="I249" s="239"/>
      <c r="J249" s="240">
        <f>ROUND(I249*H249,2)</f>
        <v>0</v>
      </c>
      <c r="K249" s="236" t="s">
        <v>1</v>
      </c>
      <c r="L249" s="241"/>
      <c r="M249" s="242" t="s">
        <v>1</v>
      </c>
      <c r="N249" s="243" t="s">
        <v>38</v>
      </c>
      <c r="O249" s="91"/>
      <c r="P249" s="223">
        <f>O249*H249</f>
        <v>0</v>
      </c>
      <c r="Q249" s="223">
        <v>0</v>
      </c>
      <c r="R249" s="223">
        <f>Q249*H249</f>
        <v>0</v>
      </c>
      <c r="S249" s="223">
        <v>0</v>
      </c>
      <c r="T249" s="224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5" t="s">
        <v>235</v>
      </c>
      <c r="AT249" s="225" t="s">
        <v>158</v>
      </c>
      <c r="AU249" s="225" t="s">
        <v>81</v>
      </c>
      <c r="AY249" s="17" t="s">
        <v>125</v>
      </c>
      <c r="BE249" s="226">
        <f>IF(N249="základní",J249,0)</f>
        <v>0</v>
      </c>
      <c r="BF249" s="226">
        <f>IF(N249="snížená",J249,0)</f>
        <v>0</v>
      </c>
      <c r="BG249" s="226">
        <f>IF(N249="zákl. přenesená",J249,0)</f>
        <v>0</v>
      </c>
      <c r="BH249" s="226">
        <f>IF(N249="sníž. přenesená",J249,0)</f>
        <v>0</v>
      </c>
      <c r="BI249" s="226">
        <f>IF(N249="nulová",J249,0)</f>
        <v>0</v>
      </c>
      <c r="BJ249" s="17" t="s">
        <v>79</v>
      </c>
      <c r="BK249" s="226">
        <f>ROUND(I249*H249,2)</f>
        <v>0</v>
      </c>
      <c r="BL249" s="17" t="s">
        <v>202</v>
      </c>
      <c r="BM249" s="225" t="s">
        <v>329</v>
      </c>
    </row>
    <row r="250" s="2" customFormat="1">
      <c r="A250" s="38"/>
      <c r="B250" s="39"/>
      <c r="C250" s="40"/>
      <c r="D250" s="227" t="s">
        <v>135</v>
      </c>
      <c r="E250" s="40"/>
      <c r="F250" s="228" t="s">
        <v>328</v>
      </c>
      <c r="G250" s="40"/>
      <c r="H250" s="40"/>
      <c r="I250" s="229"/>
      <c r="J250" s="40"/>
      <c r="K250" s="40"/>
      <c r="L250" s="44"/>
      <c r="M250" s="230"/>
      <c r="N250" s="231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135</v>
      </c>
      <c r="AU250" s="17" t="s">
        <v>81</v>
      </c>
    </row>
    <row r="251" s="2" customFormat="1" ht="24.15" customHeight="1">
      <c r="A251" s="38"/>
      <c r="B251" s="39"/>
      <c r="C251" s="214" t="s">
        <v>330</v>
      </c>
      <c r="D251" s="214" t="s">
        <v>128</v>
      </c>
      <c r="E251" s="215" t="s">
        <v>331</v>
      </c>
      <c r="F251" s="216" t="s">
        <v>332</v>
      </c>
      <c r="G251" s="217" t="s">
        <v>131</v>
      </c>
      <c r="H251" s="218">
        <v>2</v>
      </c>
      <c r="I251" s="219"/>
      <c r="J251" s="220">
        <f>ROUND(I251*H251,2)</f>
        <v>0</v>
      </c>
      <c r="K251" s="216" t="s">
        <v>132</v>
      </c>
      <c r="L251" s="44"/>
      <c r="M251" s="221" t="s">
        <v>1</v>
      </c>
      <c r="N251" s="222" t="s">
        <v>38</v>
      </c>
      <c r="O251" s="91"/>
      <c r="P251" s="223">
        <f>O251*H251</f>
        <v>0</v>
      </c>
      <c r="Q251" s="223">
        <v>0</v>
      </c>
      <c r="R251" s="223">
        <f>Q251*H251</f>
        <v>0</v>
      </c>
      <c r="S251" s="223">
        <v>0</v>
      </c>
      <c r="T251" s="224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5" t="s">
        <v>202</v>
      </c>
      <c r="AT251" s="225" t="s">
        <v>128</v>
      </c>
      <c r="AU251" s="225" t="s">
        <v>81</v>
      </c>
      <c r="AY251" s="17" t="s">
        <v>125</v>
      </c>
      <c r="BE251" s="226">
        <f>IF(N251="základní",J251,0)</f>
        <v>0</v>
      </c>
      <c r="BF251" s="226">
        <f>IF(N251="snížená",J251,0)</f>
        <v>0</v>
      </c>
      <c r="BG251" s="226">
        <f>IF(N251="zákl. přenesená",J251,0)</f>
        <v>0</v>
      </c>
      <c r="BH251" s="226">
        <f>IF(N251="sníž. přenesená",J251,0)</f>
        <v>0</v>
      </c>
      <c r="BI251" s="226">
        <f>IF(N251="nulová",J251,0)</f>
        <v>0</v>
      </c>
      <c r="BJ251" s="17" t="s">
        <v>79</v>
      </c>
      <c r="BK251" s="226">
        <f>ROUND(I251*H251,2)</f>
        <v>0</v>
      </c>
      <c r="BL251" s="17" t="s">
        <v>202</v>
      </c>
      <c r="BM251" s="225" t="s">
        <v>333</v>
      </c>
    </row>
    <row r="252" s="2" customFormat="1">
      <c r="A252" s="38"/>
      <c r="B252" s="39"/>
      <c r="C252" s="40"/>
      <c r="D252" s="227" t="s">
        <v>135</v>
      </c>
      <c r="E252" s="40"/>
      <c r="F252" s="228" t="s">
        <v>334</v>
      </c>
      <c r="G252" s="40"/>
      <c r="H252" s="40"/>
      <c r="I252" s="229"/>
      <c r="J252" s="40"/>
      <c r="K252" s="40"/>
      <c r="L252" s="44"/>
      <c r="M252" s="230"/>
      <c r="N252" s="231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135</v>
      </c>
      <c r="AU252" s="17" t="s">
        <v>81</v>
      </c>
    </row>
    <row r="253" s="2" customFormat="1">
      <c r="A253" s="38"/>
      <c r="B253" s="39"/>
      <c r="C253" s="40"/>
      <c r="D253" s="232" t="s">
        <v>137</v>
      </c>
      <c r="E253" s="40"/>
      <c r="F253" s="233" t="s">
        <v>335</v>
      </c>
      <c r="G253" s="40"/>
      <c r="H253" s="40"/>
      <c r="I253" s="229"/>
      <c r="J253" s="40"/>
      <c r="K253" s="40"/>
      <c r="L253" s="44"/>
      <c r="M253" s="230"/>
      <c r="N253" s="231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137</v>
      </c>
      <c r="AU253" s="17" t="s">
        <v>81</v>
      </c>
    </row>
    <row r="254" s="2" customFormat="1" ht="24.15" customHeight="1">
      <c r="A254" s="38"/>
      <c r="B254" s="39"/>
      <c r="C254" s="234" t="s">
        <v>279</v>
      </c>
      <c r="D254" s="234" t="s">
        <v>158</v>
      </c>
      <c r="E254" s="235" t="s">
        <v>336</v>
      </c>
      <c r="F254" s="236" t="s">
        <v>337</v>
      </c>
      <c r="G254" s="237" t="s">
        <v>131</v>
      </c>
      <c r="H254" s="238">
        <v>2</v>
      </c>
      <c r="I254" s="239"/>
      <c r="J254" s="240">
        <f>ROUND(I254*H254,2)</f>
        <v>0</v>
      </c>
      <c r="K254" s="236" t="s">
        <v>132</v>
      </c>
      <c r="L254" s="241"/>
      <c r="M254" s="242" t="s">
        <v>1</v>
      </c>
      <c r="N254" s="243" t="s">
        <v>38</v>
      </c>
      <c r="O254" s="91"/>
      <c r="P254" s="223">
        <f>O254*H254</f>
        <v>0</v>
      </c>
      <c r="Q254" s="223">
        <v>0.017000000000000001</v>
      </c>
      <c r="R254" s="223">
        <f>Q254*H254</f>
        <v>0.034000000000000002</v>
      </c>
      <c r="S254" s="223">
        <v>0</v>
      </c>
      <c r="T254" s="224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5" t="s">
        <v>235</v>
      </c>
      <c r="AT254" s="225" t="s">
        <v>158</v>
      </c>
      <c r="AU254" s="225" t="s">
        <v>81</v>
      </c>
      <c r="AY254" s="17" t="s">
        <v>125</v>
      </c>
      <c r="BE254" s="226">
        <f>IF(N254="základní",J254,0)</f>
        <v>0</v>
      </c>
      <c r="BF254" s="226">
        <f>IF(N254="snížená",J254,0)</f>
        <v>0</v>
      </c>
      <c r="BG254" s="226">
        <f>IF(N254="zákl. přenesená",J254,0)</f>
        <v>0</v>
      </c>
      <c r="BH254" s="226">
        <f>IF(N254="sníž. přenesená",J254,0)</f>
        <v>0</v>
      </c>
      <c r="BI254" s="226">
        <f>IF(N254="nulová",J254,0)</f>
        <v>0</v>
      </c>
      <c r="BJ254" s="17" t="s">
        <v>79</v>
      </c>
      <c r="BK254" s="226">
        <f>ROUND(I254*H254,2)</f>
        <v>0</v>
      </c>
      <c r="BL254" s="17" t="s">
        <v>202</v>
      </c>
      <c r="BM254" s="225" t="s">
        <v>338</v>
      </c>
    </row>
    <row r="255" s="2" customFormat="1">
      <c r="A255" s="38"/>
      <c r="B255" s="39"/>
      <c r="C255" s="40"/>
      <c r="D255" s="227" t="s">
        <v>135</v>
      </c>
      <c r="E255" s="40"/>
      <c r="F255" s="228" t="s">
        <v>337</v>
      </c>
      <c r="G255" s="40"/>
      <c r="H255" s="40"/>
      <c r="I255" s="229"/>
      <c r="J255" s="40"/>
      <c r="K255" s="40"/>
      <c r="L255" s="44"/>
      <c r="M255" s="230"/>
      <c r="N255" s="231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135</v>
      </c>
      <c r="AU255" s="17" t="s">
        <v>81</v>
      </c>
    </row>
    <row r="256" s="2" customFormat="1" ht="21.75" customHeight="1">
      <c r="A256" s="38"/>
      <c r="B256" s="39"/>
      <c r="C256" s="214" t="s">
        <v>339</v>
      </c>
      <c r="D256" s="214" t="s">
        <v>128</v>
      </c>
      <c r="E256" s="215" t="s">
        <v>340</v>
      </c>
      <c r="F256" s="216" t="s">
        <v>341</v>
      </c>
      <c r="G256" s="217" t="s">
        <v>131</v>
      </c>
      <c r="H256" s="218">
        <v>7</v>
      </c>
      <c r="I256" s="219"/>
      <c r="J256" s="220">
        <f>ROUND(I256*H256,2)</f>
        <v>0</v>
      </c>
      <c r="K256" s="216" t="s">
        <v>1</v>
      </c>
      <c r="L256" s="44"/>
      <c r="M256" s="221" t="s">
        <v>1</v>
      </c>
      <c r="N256" s="222" t="s">
        <v>38</v>
      </c>
      <c r="O256" s="91"/>
      <c r="P256" s="223">
        <f>O256*H256</f>
        <v>0</v>
      </c>
      <c r="Q256" s="223">
        <v>0</v>
      </c>
      <c r="R256" s="223">
        <f>Q256*H256</f>
        <v>0</v>
      </c>
      <c r="S256" s="223">
        <v>0</v>
      </c>
      <c r="T256" s="224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5" t="s">
        <v>202</v>
      </c>
      <c r="AT256" s="225" t="s">
        <v>128</v>
      </c>
      <c r="AU256" s="225" t="s">
        <v>81</v>
      </c>
      <c r="AY256" s="17" t="s">
        <v>125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7" t="s">
        <v>79</v>
      </c>
      <c r="BK256" s="226">
        <f>ROUND(I256*H256,2)</f>
        <v>0</v>
      </c>
      <c r="BL256" s="17" t="s">
        <v>202</v>
      </c>
      <c r="BM256" s="225" t="s">
        <v>342</v>
      </c>
    </row>
    <row r="257" s="2" customFormat="1">
      <c r="A257" s="38"/>
      <c r="B257" s="39"/>
      <c r="C257" s="40"/>
      <c r="D257" s="227" t="s">
        <v>135</v>
      </c>
      <c r="E257" s="40"/>
      <c r="F257" s="228" t="s">
        <v>341</v>
      </c>
      <c r="G257" s="40"/>
      <c r="H257" s="40"/>
      <c r="I257" s="229"/>
      <c r="J257" s="40"/>
      <c r="K257" s="40"/>
      <c r="L257" s="44"/>
      <c r="M257" s="230"/>
      <c r="N257" s="231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135</v>
      </c>
      <c r="AU257" s="17" t="s">
        <v>81</v>
      </c>
    </row>
    <row r="258" s="2" customFormat="1" ht="16.5" customHeight="1">
      <c r="A258" s="38"/>
      <c r="B258" s="39"/>
      <c r="C258" s="234" t="s">
        <v>283</v>
      </c>
      <c r="D258" s="234" t="s">
        <v>158</v>
      </c>
      <c r="E258" s="235" t="s">
        <v>343</v>
      </c>
      <c r="F258" s="236" t="s">
        <v>344</v>
      </c>
      <c r="G258" s="237" t="s">
        <v>131</v>
      </c>
      <c r="H258" s="238">
        <v>7</v>
      </c>
      <c r="I258" s="239"/>
      <c r="J258" s="240">
        <f>ROUND(I258*H258,2)</f>
        <v>0</v>
      </c>
      <c r="K258" s="236" t="s">
        <v>1</v>
      </c>
      <c r="L258" s="241"/>
      <c r="M258" s="242" t="s">
        <v>1</v>
      </c>
      <c r="N258" s="243" t="s">
        <v>38</v>
      </c>
      <c r="O258" s="91"/>
      <c r="P258" s="223">
        <f>O258*H258</f>
        <v>0</v>
      </c>
      <c r="Q258" s="223">
        <v>0</v>
      </c>
      <c r="R258" s="223">
        <f>Q258*H258</f>
        <v>0</v>
      </c>
      <c r="S258" s="223">
        <v>0</v>
      </c>
      <c r="T258" s="224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5" t="s">
        <v>235</v>
      </c>
      <c r="AT258" s="225" t="s">
        <v>158</v>
      </c>
      <c r="AU258" s="225" t="s">
        <v>81</v>
      </c>
      <c r="AY258" s="17" t="s">
        <v>125</v>
      </c>
      <c r="BE258" s="226">
        <f>IF(N258="základní",J258,0)</f>
        <v>0</v>
      </c>
      <c r="BF258" s="226">
        <f>IF(N258="snížená",J258,0)</f>
        <v>0</v>
      </c>
      <c r="BG258" s="226">
        <f>IF(N258="zákl. přenesená",J258,0)</f>
        <v>0</v>
      </c>
      <c r="BH258" s="226">
        <f>IF(N258="sníž. přenesená",J258,0)</f>
        <v>0</v>
      </c>
      <c r="BI258" s="226">
        <f>IF(N258="nulová",J258,0)</f>
        <v>0</v>
      </c>
      <c r="BJ258" s="17" t="s">
        <v>79</v>
      </c>
      <c r="BK258" s="226">
        <f>ROUND(I258*H258,2)</f>
        <v>0</v>
      </c>
      <c r="BL258" s="17" t="s">
        <v>202</v>
      </c>
      <c r="BM258" s="225" t="s">
        <v>345</v>
      </c>
    </row>
    <row r="259" s="2" customFormat="1">
      <c r="A259" s="38"/>
      <c r="B259" s="39"/>
      <c r="C259" s="40"/>
      <c r="D259" s="227" t="s">
        <v>135</v>
      </c>
      <c r="E259" s="40"/>
      <c r="F259" s="228" t="s">
        <v>344</v>
      </c>
      <c r="G259" s="40"/>
      <c r="H259" s="40"/>
      <c r="I259" s="229"/>
      <c r="J259" s="40"/>
      <c r="K259" s="40"/>
      <c r="L259" s="44"/>
      <c r="M259" s="230"/>
      <c r="N259" s="231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135</v>
      </c>
      <c r="AU259" s="17" t="s">
        <v>81</v>
      </c>
    </row>
    <row r="260" s="2" customFormat="1" ht="24.15" customHeight="1">
      <c r="A260" s="38"/>
      <c r="B260" s="39"/>
      <c r="C260" s="214" t="s">
        <v>346</v>
      </c>
      <c r="D260" s="214" t="s">
        <v>128</v>
      </c>
      <c r="E260" s="215" t="s">
        <v>347</v>
      </c>
      <c r="F260" s="216" t="s">
        <v>348</v>
      </c>
      <c r="G260" s="217" t="s">
        <v>131</v>
      </c>
      <c r="H260" s="218">
        <v>4</v>
      </c>
      <c r="I260" s="219"/>
      <c r="J260" s="220">
        <f>ROUND(I260*H260,2)</f>
        <v>0</v>
      </c>
      <c r="K260" s="216" t="s">
        <v>1</v>
      </c>
      <c r="L260" s="44"/>
      <c r="M260" s="221" t="s">
        <v>1</v>
      </c>
      <c r="N260" s="222" t="s">
        <v>38</v>
      </c>
      <c r="O260" s="91"/>
      <c r="P260" s="223">
        <f>O260*H260</f>
        <v>0</v>
      </c>
      <c r="Q260" s="223">
        <v>0</v>
      </c>
      <c r="R260" s="223">
        <f>Q260*H260</f>
        <v>0</v>
      </c>
      <c r="S260" s="223">
        <v>0</v>
      </c>
      <c r="T260" s="224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5" t="s">
        <v>202</v>
      </c>
      <c r="AT260" s="225" t="s">
        <v>128</v>
      </c>
      <c r="AU260" s="225" t="s">
        <v>81</v>
      </c>
      <c r="AY260" s="17" t="s">
        <v>125</v>
      </c>
      <c r="BE260" s="226">
        <f>IF(N260="základní",J260,0)</f>
        <v>0</v>
      </c>
      <c r="BF260" s="226">
        <f>IF(N260="snížená",J260,0)</f>
        <v>0</v>
      </c>
      <c r="BG260" s="226">
        <f>IF(N260="zákl. přenesená",J260,0)</f>
        <v>0</v>
      </c>
      <c r="BH260" s="226">
        <f>IF(N260="sníž. přenesená",J260,0)</f>
        <v>0</v>
      </c>
      <c r="BI260" s="226">
        <f>IF(N260="nulová",J260,0)</f>
        <v>0</v>
      </c>
      <c r="BJ260" s="17" t="s">
        <v>79</v>
      </c>
      <c r="BK260" s="226">
        <f>ROUND(I260*H260,2)</f>
        <v>0</v>
      </c>
      <c r="BL260" s="17" t="s">
        <v>202</v>
      </c>
      <c r="BM260" s="225" t="s">
        <v>349</v>
      </c>
    </row>
    <row r="261" s="2" customFormat="1">
      <c r="A261" s="38"/>
      <c r="B261" s="39"/>
      <c r="C261" s="40"/>
      <c r="D261" s="227" t="s">
        <v>135</v>
      </c>
      <c r="E261" s="40"/>
      <c r="F261" s="228" t="s">
        <v>348</v>
      </c>
      <c r="G261" s="40"/>
      <c r="H261" s="40"/>
      <c r="I261" s="229"/>
      <c r="J261" s="40"/>
      <c r="K261" s="40"/>
      <c r="L261" s="44"/>
      <c r="M261" s="230"/>
      <c r="N261" s="231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135</v>
      </c>
      <c r="AU261" s="17" t="s">
        <v>81</v>
      </c>
    </row>
    <row r="262" s="2" customFormat="1" ht="16.5" customHeight="1">
      <c r="A262" s="38"/>
      <c r="B262" s="39"/>
      <c r="C262" s="234" t="s">
        <v>286</v>
      </c>
      <c r="D262" s="234" t="s">
        <v>158</v>
      </c>
      <c r="E262" s="235" t="s">
        <v>350</v>
      </c>
      <c r="F262" s="236" t="s">
        <v>351</v>
      </c>
      <c r="G262" s="237" t="s">
        <v>131</v>
      </c>
      <c r="H262" s="238">
        <v>4</v>
      </c>
      <c r="I262" s="239"/>
      <c r="J262" s="240">
        <f>ROUND(I262*H262,2)</f>
        <v>0</v>
      </c>
      <c r="K262" s="236" t="s">
        <v>1</v>
      </c>
      <c r="L262" s="241"/>
      <c r="M262" s="242" t="s">
        <v>1</v>
      </c>
      <c r="N262" s="243" t="s">
        <v>38</v>
      </c>
      <c r="O262" s="91"/>
      <c r="P262" s="223">
        <f>O262*H262</f>
        <v>0</v>
      </c>
      <c r="Q262" s="223">
        <v>0</v>
      </c>
      <c r="R262" s="223">
        <f>Q262*H262</f>
        <v>0</v>
      </c>
      <c r="S262" s="223">
        <v>0</v>
      </c>
      <c r="T262" s="224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5" t="s">
        <v>235</v>
      </c>
      <c r="AT262" s="225" t="s">
        <v>158</v>
      </c>
      <c r="AU262" s="225" t="s">
        <v>81</v>
      </c>
      <c r="AY262" s="17" t="s">
        <v>125</v>
      </c>
      <c r="BE262" s="226">
        <f>IF(N262="základní",J262,0)</f>
        <v>0</v>
      </c>
      <c r="BF262" s="226">
        <f>IF(N262="snížená",J262,0)</f>
        <v>0</v>
      </c>
      <c r="BG262" s="226">
        <f>IF(N262="zákl. přenesená",J262,0)</f>
        <v>0</v>
      </c>
      <c r="BH262" s="226">
        <f>IF(N262="sníž. přenesená",J262,0)</f>
        <v>0</v>
      </c>
      <c r="BI262" s="226">
        <f>IF(N262="nulová",J262,0)</f>
        <v>0</v>
      </c>
      <c r="BJ262" s="17" t="s">
        <v>79</v>
      </c>
      <c r="BK262" s="226">
        <f>ROUND(I262*H262,2)</f>
        <v>0</v>
      </c>
      <c r="BL262" s="17" t="s">
        <v>202</v>
      </c>
      <c r="BM262" s="225" t="s">
        <v>352</v>
      </c>
    </row>
    <row r="263" s="2" customFormat="1">
      <c r="A263" s="38"/>
      <c r="B263" s="39"/>
      <c r="C263" s="40"/>
      <c r="D263" s="227" t="s">
        <v>135</v>
      </c>
      <c r="E263" s="40"/>
      <c r="F263" s="228" t="s">
        <v>351</v>
      </c>
      <c r="G263" s="40"/>
      <c r="H263" s="40"/>
      <c r="I263" s="229"/>
      <c r="J263" s="40"/>
      <c r="K263" s="40"/>
      <c r="L263" s="44"/>
      <c r="M263" s="230"/>
      <c r="N263" s="231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135</v>
      </c>
      <c r="AU263" s="17" t="s">
        <v>81</v>
      </c>
    </row>
    <row r="264" s="2" customFormat="1" ht="24.15" customHeight="1">
      <c r="A264" s="38"/>
      <c r="B264" s="39"/>
      <c r="C264" s="214" t="s">
        <v>353</v>
      </c>
      <c r="D264" s="214" t="s">
        <v>128</v>
      </c>
      <c r="E264" s="215" t="s">
        <v>354</v>
      </c>
      <c r="F264" s="216" t="s">
        <v>355</v>
      </c>
      <c r="G264" s="217" t="s">
        <v>131</v>
      </c>
      <c r="H264" s="218">
        <v>11</v>
      </c>
      <c r="I264" s="219"/>
      <c r="J264" s="220">
        <f>ROUND(I264*H264,2)</f>
        <v>0</v>
      </c>
      <c r="K264" s="216" t="s">
        <v>1</v>
      </c>
      <c r="L264" s="44"/>
      <c r="M264" s="221" t="s">
        <v>1</v>
      </c>
      <c r="N264" s="222" t="s">
        <v>38</v>
      </c>
      <c r="O264" s="91"/>
      <c r="P264" s="223">
        <f>O264*H264</f>
        <v>0</v>
      </c>
      <c r="Q264" s="223">
        <v>0</v>
      </c>
      <c r="R264" s="223">
        <f>Q264*H264</f>
        <v>0</v>
      </c>
      <c r="S264" s="223">
        <v>0</v>
      </c>
      <c r="T264" s="224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5" t="s">
        <v>202</v>
      </c>
      <c r="AT264" s="225" t="s">
        <v>128</v>
      </c>
      <c r="AU264" s="225" t="s">
        <v>81</v>
      </c>
      <c r="AY264" s="17" t="s">
        <v>125</v>
      </c>
      <c r="BE264" s="226">
        <f>IF(N264="základní",J264,0)</f>
        <v>0</v>
      </c>
      <c r="BF264" s="226">
        <f>IF(N264="snížená",J264,0)</f>
        <v>0</v>
      </c>
      <c r="BG264" s="226">
        <f>IF(N264="zákl. přenesená",J264,0)</f>
        <v>0</v>
      </c>
      <c r="BH264" s="226">
        <f>IF(N264="sníž. přenesená",J264,0)</f>
        <v>0</v>
      </c>
      <c r="BI264" s="226">
        <f>IF(N264="nulová",J264,0)</f>
        <v>0</v>
      </c>
      <c r="BJ264" s="17" t="s">
        <v>79</v>
      </c>
      <c r="BK264" s="226">
        <f>ROUND(I264*H264,2)</f>
        <v>0</v>
      </c>
      <c r="BL264" s="17" t="s">
        <v>202</v>
      </c>
      <c r="BM264" s="225" t="s">
        <v>356</v>
      </c>
    </row>
    <row r="265" s="2" customFormat="1">
      <c r="A265" s="38"/>
      <c r="B265" s="39"/>
      <c r="C265" s="40"/>
      <c r="D265" s="227" t="s">
        <v>135</v>
      </c>
      <c r="E265" s="40"/>
      <c r="F265" s="228" t="s">
        <v>355</v>
      </c>
      <c r="G265" s="40"/>
      <c r="H265" s="40"/>
      <c r="I265" s="229"/>
      <c r="J265" s="40"/>
      <c r="K265" s="40"/>
      <c r="L265" s="44"/>
      <c r="M265" s="230"/>
      <c r="N265" s="231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135</v>
      </c>
      <c r="AU265" s="17" t="s">
        <v>81</v>
      </c>
    </row>
    <row r="266" s="2" customFormat="1" ht="24.15" customHeight="1">
      <c r="A266" s="38"/>
      <c r="B266" s="39"/>
      <c r="C266" s="214" t="s">
        <v>290</v>
      </c>
      <c r="D266" s="214" t="s">
        <v>128</v>
      </c>
      <c r="E266" s="215" t="s">
        <v>357</v>
      </c>
      <c r="F266" s="216" t="s">
        <v>358</v>
      </c>
      <c r="G266" s="217" t="s">
        <v>267</v>
      </c>
      <c r="H266" s="265"/>
      <c r="I266" s="219"/>
      <c r="J266" s="220">
        <f>ROUND(I266*H266,2)</f>
        <v>0</v>
      </c>
      <c r="K266" s="216" t="s">
        <v>1</v>
      </c>
      <c r="L266" s="44"/>
      <c r="M266" s="221" t="s">
        <v>1</v>
      </c>
      <c r="N266" s="222" t="s">
        <v>38</v>
      </c>
      <c r="O266" s="91"/>
      <c r="P266" s="223">
        <f>O266*H266</f>
        <v>0</v>
      </c>
      <c r="Q266" s="223">
        <v>0</v>
      </c>
      <c r="R266" s="223">
        <f>Q266*H266</f>
        <v>0</v>
      </c>
      <c r="S266" s="223">
        <v>0</v>
      </c>
      <c r="T266" s="224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5" t="s">
        <v>202</v>
      </c>
      <c r="AT266" s="225" t="s">
        <v>128</v>
      </c>
      <c r="AU266" s="225" t="s">
        <v>81</v>
      </c>
      <c r="AY266" s="17" t="s">
        <v>125</v>
      </c>
      <c r="BE266" s="226">
        <f>IF(N266="základní",J266,0)</f>
        <v>0</v>
      </c>
      <c r="BF266" s="226">
        <f>IF(N266="snížená",J266,0)</f>
        <v>0</v>
      </c>
      <c r="BG266" s="226">
        <f>IF(N266="zákl. přenesená",J266,0)</f>
        <v>0</v>
      </c>
      <c r="BH266" s="226">
        <f>IF(N266="sníž. přenesená",J266,0)</f>
        <v>0</v>
      </c>
      <c r="BI266" s="226">
        <f>IF(N266="nulová",J266,0)</f>
        <v>0</v>
      </c>
      <c r="BJ266" s="17" t="s">
        <v>79</v>
      </c>
      <c r="BK266" s="226">
        <f>ROUND(I266*H266,2)</f>
        <v>0</v>
      </c>
      <c r="BL266" s="17" t="s">
        <v>202</v>
      </c>
      <c r="BM266" s="225" t="s">
        <v>359</v>
      </c>
    </row>
    <row r="267" s="2" customFormat="1">
      <c r="A267" s="38"/>
      <c r="B267" s="39"/>
      <c r="C267" s="40"/>
      <c r="D267" s="227" t="s">
        <v>135</v>
      </c>
      <c r="E267" s="40"/>
      <c r="F267" s="228" t="s">
        <v>358</v>
      </c>
      <c r="G267" s="40"/>
      <c r="H267" s="40"/>
      <c r="I267" s="229"/>
      <c r="J267" s="40"/>
      <c r="K267" s="40"/>
      <c r="L267" s="44"/>
      <c r="M267" s="230"/>
      <c r="N267" s="231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135</v>
      </c>
      <c r="AU267" s="17" t="s">
        <v>81</v>
      </c>
    </row>
    <row r="268" s="12" customFormat="1" ht="22.8" customHeight="1">
      <c r="A268" s="12"/>
      <c r="B268" s="198"/>
      <c r="C268" s="199"/>
      <c r="D268" s="200" t="s">
        <v>72</v>
      </c>
      <c r="E268" s="212" t="s">
        <v>360</v>
      </c>
      <c r="F268" s="212" t="s">
        <v>361</v>
      </c>
      <c r="G268" s="199"/>
      <c r="H268" s="199"/>
      <c r="I268" s="202"/>
      <c r="J268" s="213">
        <f>BK268</f>
        <v>0</v>
      </c>
      <c r="K268" s="199"/>
      <c r="L268" s="204"/>
      <c r="M268" s="205"/>
      <c r="N268" s="206"/>
      <c r="O268" s="206"/>
      <c r="P268" s="207">
        <f>SUM(P269:P296)</f>
        <v>0</v>
      </c>
      <c r="Q268" s="206"/>
      <c r="R268" s="207">
        <f>SUM(R269:R296)</f>
        <v>0</v>
      </c>
      <c r="S268" s="206"/>
      <c r="T268" s="208">
        <f>SUM(T269:T296)</f>
        <v>2.0908189999999998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09" t="s">
        <v>81</v>
      </c>
      <c r="AT268" s="210" t="s">
        <v>72</v>
      </c>
      <c r="AU268" s="210" t="s">
        <v>79</v>
      </c>
      <c r="AY268" s="209" t="s">
        <v>125</v>
      </c>
      <c r="BK268" s="211">
        <f>SUM(BK269:BK296)</f>
        <v>0</v>
      </c>
    </row>
    <row r="269" s="2" customFormat="1" ht="16.5" customHeight="1">
      <c r="A269" s="38"/>
      <c r="B269" s="39"/>
      <c r="C269" s="214" t="s">
        <v>362</v>
      </c>
      <c r="D269" s="214" t="s">
        <v>128</v>
      </c>
      <c r="E269" s="215" t="s">
        <v>363</v>
      </c>
      <c r="F269" s="216" t="s">
        <v>364</v>
      </c>
      <c r="G269" s="217" t="s">
        <v>170</v>
      </c>
      <c r="H269" s="218">
        <v>59.229999999999997</v>
      </c>
      <c r="I269" s="219"/>
      <c r="J269" s="220">
        <f>ROUND(I269*H269,2)</f>
        <v>0</v>
      </c>
      <c r="K269" s="216" t="s">
        <v>1</v>
      </c>
      <c r="L269" s="44"/>
      <c r="M269" s="221" t="s">
        <v>1</v>
      </c>
      <c r="N269" s="222" t="s">
        <v>38</v>
      </c>
      <c r="O269" s="91"/>
      <c r="P269" s="223">
        <f>O269*H269</f>
        <v>0</v>
      </c>
      <c r="Q269" s="223">
        <v>0</v>
      </c>
      <c r="R269" s="223">
        <f>Q269*H269</f>
        <v>0</v>
      </c>
      <c r="S269" s="223">
        <v>0</v>
      </c>
      <c r="T269" s="224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5" t="s">
        <v>202</v>
      </c>
      <c r="AT269" s="225" t="s">
        <v>128</v>
      </c>
      <c r="AU269" s="225" t="s">
        <v>81</v>
      </c>
      <c r="AY269" s="17" t="s">
        <v>125</v>
      </c>
      <c r="BE269" s="226">
        <f>IF(N269="základní",J269,0)</f>
        <v>0</v>
      </c>
      <c r="BF269" s="226">
        <f>IF(N269="snížená",J269,0)</f>
        <v>0</v>
      </c>
      <c r="BG269" s="226">
        <f>IF(N269="zákl. přenesená",J269,0)</f>
        <v>0</v>
      </c>
      <c r="BH269" s="226">
        <f>IF(N269="sníž. přenesená",J269,0)</f>
        <v>0</v>
      </c>
      <c r="BI269" s="226">
        <f>IF(N269="nulová",J269,0)</f>
        <v>0</v>
      </c>
      <c r="BJ269" s="17" t="s">
        <v>79</v>
      </c>
      <c r="BK269" s="226">
        <f>ROUND(I269*H269,2)</f>
        <v>0</v>
      </c>
      <c r="BL269" s="17" t="s">
        <v>202</v>
      </c>
      <c r="BM269" s="225" t="s">
        <v>365</v>
      </c>
    </row>
    <row r="270" s="2" customFormat="1">
      <c r="A270" s="38"/>
      <c r="B270" s="39"/>
      <c r="C270" s="40"/>
      <c r="D270" s="227" t="s">
        <v>135</v>
      </c>
      <c r="E270" s="40"/>
      <c r="F270" s="228" t="s">
        <v>364</v>
      </c>
      <c r="G270" s="40"/>
      <c r="H270" s="40"/>
      <c r="I270" s="229"/>
      <c r="J270" s="40"/>
      <c r="K270" s="40"/>
      <c r="L270" s="44"/>
      <c r="M270" s="230"/>
      <c r="N270" s="231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135</v>
      </c>
      <c r="AU270" s="17" t="s">
        <v>81</v>
      </c>
    </row>
    <row r="271" s="14" customFormat="1">
      <c r="A271" s="14"/>
      <c r="B271" s="254"/>
      <c r="C271" s="255"/>
      <c r="D271" s="227" t="s">
        <v>174</v>
      </c>
      <c r="E271" s="256" t="s">
        <v>1</v>
      </c>
      <c r="F271" s="257" t="s">
        <v>366</v>
      </c>
      <c r="G271" s="255"/>
      <c r="H271" s="258">
        <v>9.5700000000000003</v>
      </c>
      <c r="I271" s="259"/>
      <c r="J271" s="255"/>
      <c r="K271" s="255"/>
      <c r="L271" s="260"/>
      <c r="M271" s="261"/>
      <c r="N271" s="262"/>
      <c r="O271" s="262"/>
      <c r="P271" s="262"/>
      <c r="Q271" s="262"/>
      <c r="R271" s="262"/>
      <c r="S271" s="262"/>
      <c r="T271" s="26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4" t="s">
        <v>174</v>
      </c>
      <c r="AU271" s="264" t="s">
        <v>81</v>
      </c>
      <c r="AV271" s="14" t="s">
        <v>81</v>
      </c>
      <c r="AW271" s="14" t="s">
        <v>30</v>
      </c>
      <c r="AX271" s="14" t="s">
        <v>73</v>
      </c>
      <c r="AY271" s="264" t="s">
        <v>125</v>
      </c>
    </row>
    <row r="272" s="14" customFormat="1">
      <c r="A272" s="14"/>
      <c r="B272" s="254"/>
      <c r="C272" s="255"/>
      <c r="D272" s="227" t="s">
        <v>174</v>
      </c>
      <c r="E272" s="256" t="s">
        <v>1</v>
      </c>
      <c r="F272" s="257" t="s">
        <v>367</v>
      </c>
      <c r="G272" s="255"/>
      <c r="H272" s="258">
        <v>8</v>
      </c>
      <c r="I272" s="259"/>
      <c r="J272" s="255"/>
      <c r="K272" s="255"/>
      <c r="L272" s="260"/>
      <c r="M272" s="261"/>
      <c r="N272" s="262"/>
      <c r="O272" s="262"/>
      <c r="P272" s="262"/>
      <c r="Q272" s="262"/>
      <c r="R272" s="262"/>
      <c r="S272" s="262"/>
      <c r="T272" s="263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4" t="s">
        <v>174</v>
      </c>
      <c r="AU272" s="264" t="s">
        <v>81</v>
      </c>
      <c r="AV272" s="14" t="s">
        <v>81</v>
      </c>
      <c r="AW272" s="14" t="s">
        <v>30</v>
      </c>
      <c r="AX272" s="14" t="s">
        <v>73</v>
      </c>
      <c r="AY272" s="264" t="s">
        <v>125</v>
      </c>
    </row>
    <row r="273" s="14" customFormat="1">
      <c r="A273" s="14"/>
      <c r="B273" s="254"/>
      <c r="C273" s="255"/>
      <c r="D273" s="227" t="s">
        <v>174</v>
      </c>
      <c r="E273" s="256" t="s">
        <v>1</v>
      </c>
      <c r="F273" s="257" t="s">
        <v>368</v>
      </c>
      <c r="G273" s="255"/>
      <c r="H273" s="258">
        <v>9.5700000000000003</v>
      </c>
      <c r="I273" s="259"/>
      <c r="J273" s="255"/>
      <c r="K273" s="255"/>
      <c r="L273" s="260"/>
      <c r="M273" s="261"/>
      <c r="N273" s="262"/>
      <c r="O273" s="262"/>
      <c r="P273" s="262"/>
      <c r="Q273" s="262"/>
      <c r="R273" s="262"/>
      <c r="S273" s="262"/>
      <c r="T273" s="263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4" t="s">
        <v>174</v>
      </c>
      <c r="AU273" s="264" t="s">
        <v>81</v>
      </c>
      <c r="AV273" s="14" t="s">
        <v>81</v>
      </c>
      <c r="AW273" s="14" t="s">
        <v>30</v>
      </c>
      <c r="AX273" s="14" t="s">
        <v>73</v>
      </c>
      <c r="AY273" s="264" t="s">
        <v>125</v>
      </c>
    </row>
    <row r="274" s="14" customFormat="1">
      <c r="A274" s="14"/>
      <c r="B274" s="254"/>
      <c r="C274" s="255"/>
      <c r="D274" s="227" t="s">
        <v>174</v>
      </c>
      <c r="E274" s="256" t="s">
        <v>1</v>
      </c>
      <c r="F274" s="257" t="s">
        <v>369</v>
      </c>
      <c r="G274" s="255"/>
      <c r="H274" s="258">
        <v>8</v>
      </c>
      <c r="I274" s="259"/>
      <c r="J274" s="255"/>
      <c r="K274" s="255"/>
      <c r="L274" s="260"/>
      <c r="M274" s="261"/>
      <c r="N274" s="262"/>
      <c r="O274" s="262"/>
      <c r="P274" s="262"/>
      <c r="Q274" s="262"/>
      <c r="R274" s="262"/>
      <c r="S274" s="262"/>
      <c r="T274" s="26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4" t="s">
        <v>174</v>
      </c>
      <c r="AU274" s="264" t="s">
        <v>81</v>
      </c>
      <c r="AV274" s="14" t="s">
        <v>81</v>
      </c>
      <c r="AW274" s="14" t="s">
        <v>30</v>
      </c>
      <c r="AX274" s="14" t="s">
        <v>73</v>
      </c>
      <c r="AY274" s="264" t="s">
        <v>125</v>
      </c>
    </row>
    <row r="275" s="14" customFormat="1">
      <c r="A275" s="14"/>
      <c r="B275" s="254"/>
      <c r="C275" s="255"/>
      <c r="D275" s="227" t="s">
        <v>174</v>
      </c>
      <c r="E275" s="256" t="s">
        <v>1</v>
      </c>
      <c r="F275" s="257" t="s">
        <v>370</v>
      </c>
      <c r="G275" s="255"/>
      <c r="H275" s="258">
        <v>9.5700000000000003</v>
      </c>
      <c r="I275" s="259"/>
      <c r="J275" s="255"/>
      <c r="K275" s="255"/>
      <c r="L275" s="260"/>
      <c r="M275" s="261"/>
      <c r="N275" s="262"/>
      <c r="O275" s="262"/>
      <c r="P275" s="262"/>
      <c r="Q275" s="262"/>
      <c r="R275" s="262"/>
      <c r="S275" s="262"/>
      <c r="T275" s="263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4" t="s">
        <v>174</v>
      </c>
      <c r="AU275" s="264" t="s">
        <v>81</v>
      </c>
      <c r="AV275" s="14" t="s">
        <v>81</v>
      </c>
      <c r="AW275" s="14" t="s">
        <v>30</v>
      </c>
      <c r="AX275" s="14" t="s">
        <v>73</v>
      </c>
      <c r="AY275" s="264" t="s">
        <v>125</v>
      </c>
    </row>
    <row r="276" s="14" customFormat="1">
      <c r="A276" s="14"/>
      <c r="B276" s="254"/>
      <c r="C276" s="255"/>
      <c r="D276" s="227" t="s">
        <v>174</v>
      </c>
      <c r="E276" s="256" t="s">
        <v>1</v>
      </c>
      <c r="F276" s="257" t="s">
        <v>371</v>
      </c>
      <c r="G276" s="255"/>
      <c r="H276" s="258">
        <v>8</v>
      </c>
      <c r="I276" s="259"/>
      <c r="J276" s="255"/>
      <c r="K276" s="255"/>
      <c r="L276" s="260"/>
      <c r="M276" s="261"/>
      <c r="N276" s="262"/>
      <c r="O276" s="262"/>
      <c r="P276" s="262"/>
      <c r="Q276" s="262"/>
      <c r="R276" s="262"/>
      <c r="S276" s="262"/>
      <c r="T276" s="26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4" t="s">
        <v>174</v>
      </c>
      <c r="AU276" s="264" t="s">
        <v>81</v>
      </c>
      <c r="AV276" s="14" t="s">
        <v>81</v>
      </c>
      <c r="AW276" s="14" t="s">
        <v>30</v>
      </c>
      <c r="AX276" s="14" t="s">
        <v>73</v>
      </c>
      <c r="AY276" s="264" t="s">
        <v>125</v>
      </c>
    </row>
    <row r="277" s="14" customFormat="1">
      <c r="A277" s="14"/>
      <c r="B277" s="254"/>
      <c r="C277" s="255"/>
      <c r="D277" s="227" t="s">
        <v>174</v>
      </c>
      <c r="E277" s="256" t="s">
        <v>1</v>
      </c>
      <c r="F277" s="257" t="s">
        <v>372</v>
      </c>
      <c r="G277" s="255"/>
      <c r="H277" s="258">
        <v>6.5199999999999996</v>
      </c>
      <c r="I277" s="259"/>
      <c r="J277" s="255"/>
      <c r="K277" s="255"/>
      <c r="L277" s="260"/>
      <c r="M277" s="261"/>
      <c r="N277" s="262"/>
      <c r="O277" s="262"/>
      <c r="P277" s="262"/>
      <c r="Q277" s="262"/>
      <c r="R277" s="262"/>
      <c r="S277" s="262"/>
      <c r="T277" s="263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4" t="s">
        <v>174</v>
      </c>
      <c r="AU277" s="264" t="s">
        <v>81</v>
      </c>
      <c r="AV277" s="14" t="s">
        <v>81</v>
      </c>
      <c r="AW277" s="14" t="s">
        <v>30</v>
      </c>
      <c r="AX277" s="14" t="s">
        <v>73</v>
      </c>
      <c r="AY277" s="264" t="s">
        <v>125</v>
      </c>
    </row>
    <row r="278" s="15" customFormat="1">
      <c r="A278" s="15"/>
      <c r="B278" s="266"/>
      <c r="C278" s="267"/>
      <c r="D278" s="227" t="s">
        <v>174</v>
      </c>
      <c r="E278" s="268" t="s">
        <v>1</v>
      </c>
      <c r="F278" s="269" t="s">
        <v>373</v>
      </c>
      <c r="G278" s="267"/>
      <c r="H278" s="270">
        <v>59.229999999999997</v>
      </c>
      <c r="I278" s="271"/>
      <c r="J278" s="267"/>
      <c r="K278" s="267"/>
      <c r="L278" s="272"/>
      <c r="M278" s="273"/>
      <c r="N278" s="274"/>
      <c r="O278" s="274"/>
      <c r="P278" s="274"/>
      <c r="Q278" s="274"/>
      <c r="R278" s="274"/>
      <c r="S278" s="274"/>
      <c r="T278" s="27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76" t="s">
        <v>174</v>
      </c>
      <c r="AU278" s="276" t="s">
        <v>81</v>
      </c>
      <c r="AV278" s="15" t="s">
        <v>133</v>
      </c>
      <c r="AW278" s="15" t="s">
        <v>30</v>
      </c>
      <c r="AX278" s="15" t="s">
        <v>79</v>
      </c>
      <c r="AY278" s="276" t="s">
        <v>125</v>
      </c>
    </row>
    <row r="279" s="2" customFormat="1" ht="16.5" customHeight="1">
      <c r="A279" s="38"/>
      <c r="B279" s="39"/>
      <c r="C279" s="214" t="s">
        <v>301</v>
      </c>
      <c r="D279" s="214" t="s">
        <v>128</v>
      </c>
      <c r="E279" s="215" t="s">
        <v>374</v>
      </c>
      <c r="F279" s="216" t="s">
        <v>375</v>
      </c>
      <c r="G279" s="217" t="s">
        <v>170</v>
      </c>
      <c r="H279" s="218">
        <v>59.229999999999997</v>
      </c>
      <c r="I279" s="219"/>
      <c r="J279" s="220">
        <f>ROUND(I279*H279,2)</f>
        <v>0</v>
      </c>
      <c r="K279" s="216" t="s">
        <v>1</v>
      </c>
      <c r="L279" s="44"/>
      <c r="M279" s="221" t="s">
        <v>1</v>
      </c>
      <c r="N279" s="222" t="s">
        <v>38</v>
      </c>
      <c r="O279" s="91"/>
      <c r="P279" s="223">
        <f>O279*H279</f>
        <v>0</v>
      </c>
      <c r="Q279" s="223">
        <v>0</v>
      </c>
      <c r="R279" s="223">
        <f>Q279*H279</f>
        <v>0</v>
      </c>
      <c r="S279" s="223">
        <v>0</v>
      </c>
      <c r="T279" s="224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5" t="s">
        <v>202</v>
      </c>
      <c r="AT279" s="225" t="s">
        <v>128</v>
      </c>
      <c r="AU279" s="225" t="s">
        <v>81</v>
      </c>
      <c r="AY279" s="17" t="s">
        <v>125</v>
      </c>
      <c r="BE279" s="226">
        <f>IF(N279="základní",J279,0)</f>
        <v>0</v>
      </c>
      <c r="BF279" s="226">
        <f>IF(N279="snížená",J279,0)</f>
        <v>0</v>
      </c>
      <c r="BG279" s="226">
        <f>IF(N279="zákl. přenesená",J279,0)</f>
        <v>0</v>
      </c>
      <c r="BH279" s="226">
        <f>IF(N279="sníž. přenesená",J279,0)</f>
        <v>0</v>
      </c>
      <c r="BI279" s="226">
        <f>IF(N279="nulová",J279,0)</f>
        <v>0</v>
      </c>
      <c r="BJ279" s="17" t="s">
        <v>79</v>
      </c>
      <c r="BK279" s="226">
        <f>ROUND(I279*H279,2)</f>
        <v>0</v>
      </c>
      <c r="BL279" s="17" t="s">
        <v>202</v>
      </c>
      <c r="BM279" s="225" t="s">
        <v>376</v>
      </c>
    </row>
    <row r="280" s="2" customFormat="1">
      <c r="A280" s="38"/>
      <c r="B280" s="39"/>
      <c r="C280" s="40"/>
      <c r="D280" s="227" t="s">
        <v>135</v>
      </c>
      <c r="E280" s="40"/>
      <c r="F280" s="228" t="s">
        <v>375</v>
      </c>
      <c r="G280" s="40"/>
      <c r="H280" s="40"/>
      <c r="I280" s="229"/>
      <c r="J280" s="40"/>
      <c r="K280" s="40"/>
      <c r="L280" s="44"/>
      <c r="M280" s="230"/>
      <c r="N280" s="231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135</v>
      </c>
      <c r="AU280" s="17" t="s">
        <v>81</v>
      </c>
    </row>
    <row r="281" s="2" customFormat="1" ht="21.75" customHeight="1">
      <c r="A281" s="38"/>
      <c r="B281" s="39"/>
      <c r="C281" s="214" t="s">
        <v>377</v>
      </c>
      <c r="D281" s="214" t="s">
        <v>128</v>
      </c>
      <c r="E281" s="215" t="s">
        <v>378</v>
      </c>
      <c r="F281" s="216" t="s">
        <v>379</v>
      </c>
      <c r="G281" s="217" t="s">
        <v>170</v>
      </c>
      <c r="H281" s="218">
        <v>59.229999999999997</v>
      </c>
      <c r="I281" s="219"/>
      <c r="J281" s="220">
        <f>ROUND(I281*H281,2)</f>
        <v>0</v>
      </c>
      <c r="K281" s="216" t="s">
        <v>1</v>
      </c>
      <c r="L281" s="44"/>
      <c r="M281" s="221" t="s">
        <v>1</v>
      </c>
      <c r="N281" s="222" t="s">
        <v>38</v>
      </c>
      <c r="O281" s="91"/>
      <c r="P281" s="223">
        <f>O281*H281</f>
        <v>0</v>
      </c>
      <c r="Q281" s="223">
        <v>0</v>
      </c>
      <c r="R281" s="223">
        <f>Q281*H281</f>
        <v>0</v>
      </c>
      <c r="S281" s="223">
        <v>0</v>
      </c>
      <c r="T281" s="224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5" t="s">
        <v>202</v>
      </c>
      <c r="AT281" s="225" t="s">
        <v>128</v>
      </c>
      <c r="AU281" s="225" t="s">
        <v>81</v>
      </c>
      <c r="AY281" s="17" t="s">
        <v>125</v>
      </c>
      <c r="BE281" s="226">
        <f>IF(N281="základní",J281,0)</f>
        <v>0</v>
      </c>
      <c r="BF281" s="226">
        <f>IF(N281="snížená",J281,0)</f>
        <v>0</v>
      </c>
      <c r="BG281" s="226">
        <f>IF(N281="zákl. přenesená",J281,0)</f>
        <v>0</v>
      </c>
      <c r="BH281" s="226">
        <f>IF(N281="sníž. přenesená",J281,0)</f>
        <v>0</v>
      </c>
      <c r="BI281" s="226">
        <f>IF(N281="nulová",J281,0)</f>
        <v>0</v>
      </c>
      <c r="BJ281" s="17" t="s">
        <v>79</v>
      </c>
      <c r="BK281" s="226">
        <f>ROUND(I281*H281,2)</f>
        <v>0</v>
      </c>
      <c r="BL281" s="17" t="s">
        <v>202</v>
      </c>
      <c r="BM281" s="225" t="s">
        <v>380</v>
      </c>
    </row>
    <row r="282" s="2" customFormat="1">
      <c r="A282" s="38"/>
      <c r="B282" s="39"/>
      <c r="C282" s="40"/>
      <c r="D282" s="227" t="s">
        <v>135</v>
      </c>
      <c r="E282" s="40"/>
      <c r="F282" s="228" t="s">
        <v>379</v>
      </c>
      <c r="G282" s="40"/>
      <c r="H282" s="40"/>
      <c r="I282" s="229"/>
      <c r="J282" s="40"/>
      <c r="K282" s="40"/>
      <c r="L282" s="44"/>
      <c r="M282" s="230"/>
      <c r="N282" s="231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135</v>
      </c>
      <c r="AU282" s="17" t="s">
        <v>81</v>
      </c>
    </row>
    <row r="283" s="2" customFormat="1" ht="16.5" customHeight="1">
      <c r="A283" s="38"/>
      <c r="B283" s="39"/>
      <c r="C283" s="214" t="s">
        <v>304</v>
      </c>
      <c r="D283" s="214" t="s">
        <v>128</v>
      </c>
      <c r="E283" s="215" t="s">
        <v>381</v>
      </c>
      <c r="F283" s="216" t="s">
        <v>382</v>
      </c>
      <c r="G283" s="217" t="s">
        <v>170</v>
      </c>
      <c r="H283" s="218">
        <v>59.229999999999997</v>
      </c>
      <c r="I283" s="219"/>
      <c r="J283" s="220">
        <f>ROUND(I283*H283,2)</f>
        <v>0</v>
      </c>
      <c r="K283" s="216" t="s">
        <v>1</v>
      </c>
      <c r="L283" s="44"/>
      <c r="M283" s="221" t="s">
        <v>1</v>
      </c>
      <c r="N283" s="222" t="s">
        <v>38</v>
      </c>
      <c r="O283" s="91"/>
      <c r="P283" s="223">
        <f>O283*H283</f>
        <v>0</v>
      </c>
      <c r="Q283" s="223">
        <v>0</v>
      </c>
      <c r="R283" s="223">
        <f>Q283*H283</f>
        <v>0</v>
      </c>
      <c r="S283" s="223">
        <v>0.035299999999999998</v>
      </c>
      <c r="T283" s="224">
        <f>S283*H283</f>
        <v>2.0908189999999998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5" t="s">
        <v>202</v>
      </c>
      <c r="AT283" s="225" t="s">
        <v>128</v>
      </c>
      <c r="AU283" s="225" t="s">
        <v>81</v>
      </c>
      <c r="AY283" s="17" t="s">
        <v>125</v>
      </c>
      <c r="BE283" s="226">
        <f>IF(N283="základní",J283,0)</f>
        <v>0</v>
      </c>
      <c r="BF283" s="226">
        <f>IF(N283="snížená",J283,0)</f>
        <v>0</v>
      </c>
      <c r="BG283" s="226">
        <f>IF(N283="zákl. přenesená",J283,0)</f>
        <v>0</v>
      </c>
      <c r="BH283" s="226">
        <f>IF(N283="sníž. přenesená",J283,0)</f>
        <v>0</v>
      </c>
      <c r="BI283" s="226">
        <f>IF(N283="nulová",J283,0)</f>
        <v>0</v>
      </c>
      <c r="BJ283" s="17" t="s">
        <v>79</v>
      </c>
      <c r="BK283" s="226">
        <f>ROUND(I283*H283,2)</f>
        <v>0</v>
      </c>
      <c r="BL283" s="17" t="s">
        <v>202</v>
      </c>
      <c r="BM283" s="225" t="s">
        <v>383</v>
      </c>
    </row>
    <row r="284" s="2" customFormat="1">
      <c r="A284" s="38"/>
      <c r="B284" s="39"/>
      <c r="C284" s="40"/>
      <c r="D284" s="227" t="s">
        <v>135</v>
      </c>
      <c r="E284" s="40"/>
      <c r="F284" s="228" t="s">
        <v>382</v>
      </c>
      <c r="G284" s="40"/>
      <c r="H284" s="40"/>
      <c r="I284" s="229"/>
      <c r="J284" s="40"/>
      <c r="K284" s="40"/>
      <c r="L284" s="44"/>
      <c r="M284" s="230"/>
      <c r="N284" s="231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135</v>
      </c>
      <c r="AU284" s="17" t="s">
        <v>81</v>
      </c>
    </row>
    <row r="285" s="2" customFormat="1" ht="37.8" customHeight="1">
      <c r="A285" s="38"/>
      <c r="B285" s="39"/>
      <c r="C285" s="214" t="s">
        <v>384</v>
      </c>
      <c r="D285" s="214" t="s">
        <v>128</v>
      </c>
      <c r="E285" s="215" t="s">
        <v>385</v>
      </c>
      <c r="F285" s="216" t="s">
        <v>386</v>
      </c>
      <c r="G285" s="217" t="s">
        <v>170</v>
      </c>
      <c r="H285" s="218">
        <v>59.229999999999997</v>
      </c>
      <c r="I285" s="219"/>
      <c r="J285" s="220">
        <f>ROUND(I285*H285,2)</f>
        <v>0</v>
      </c>
      <c r="K285" s="216" t="s">
        <v>1</v>
      </c>
      <c r="L285" s="44"/>
      <c r="M285" s="221" t="s">
        <v>1</v>
      </c>
      <c r="N285" s="222" t="s">
        <v>38</v>
      </c>
      <c r="O285" s="91"/>
      <c r="P285" s="223">
        <f>O285*H285</f>
        <v>0</v>
      </c>
      <c r="Q285" s="223">
        <v>0</v>
      </c>
      <c r="R285" s="223">
        <f>Q285*H285</f>
        <v>0</v>
      </c>
      <c r="S285" s="223">
        <v>0</v>
      </c>
      <c r="T285" s="224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5" t="s">
        <v>202</v>
      </c>
      <c r="AT285" s="225" t="s">
        <v>128</v>
      </c>
      <c r="AU285" s="225" t="s">
        <v>81</v>
      </c>
      <c r="AY285" s="17" t="s">
        <v>125</v>
      </c>
      <c r="BE285" s="226">
        <f>IF(N285="základní",J285,0)</f>
        <v>0</v>
      </c>
      <c r="BF285" s="226">
        <f>IF(N285="snížená",J285,0)</f>
        <v>0</v>
      </c>
      <c r="BG285" s="226">
        <f>IF(N285="zákl. přenesená",J285,0)</f>
        <v>0</v>
      </c>
      <c r="BH285" s="226">
        <f>IF(N285="sníž. přenesená",J285,0)</f>
        <v>0</v>
      </c>
      <c r="BI285" s="226">
        <f>IF(N285="nulová",J285,0)</f>
        <v>0</v>
      </c>
      <c r="BJ285" s="17" t="s">
        <v>79</v>
      </c>
      <c r="BK285" s="226">
        <f>ROUND(I285*H285,2)</f>
        <v>0</v>
      </c>
      <c r="BL285" s="17" t="s">
        <v>202</v>
      </c>
      <c r="BM285" s="225" t="s">
        <v>387</v>
      </c>
    </row>
    <row r="286" s="2" customFormat="1">
      <c r="A286" s="38"/>
      <c r="B286" s="39"/>
      <c r="C286" s="40"/>
      <c r="D286" s="227" t="s">
        <v>135</v>
      </c>
      <c r="E286" s="40"/>
      <c r="F286" s="228" t="s">
        <v>386</v>
      </c>
      <c r="G286" s="40"/>
      <c r="H286" s="40"/>
      <c r="I286" s="229"/>
      <c r="J286" s="40"/>
      <c r="K286" s="40"/>
      <c r="L286" s="44"/>
      <c r="M286" s="230"/>
      <c r="N286" s="231"/>
      <c r="O286" s="91"/>
      <c r="P286" s="91"/>
      <c r="Q286" s="91"/>
      <c r="R286" s="91"/>
      <c r="S286" s="91"/>
      <c r="T286" s="9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135</v>
      </c>
      <c r="AU286" s="17" t="s">
        <v>81</v>
      </c>
    </row>
    <row r="287" s="2" customFormat="1" ht="33" customHeight="1">
      <c r="A287" s="38"/>
      <c r="B287" s="39"/>
      <c r="C287" s="234" t="s">
        <v>308</v>
      </c>
      <c r="D287" s="234" t="s">
        <v>158</v>
      </c>
      <c r="E287" s="235" t="s">
        <v>388</v>
      </c>
      <c r="F287" s="236" t="s">
        <v>389</v>
      </c>
      <c r="G287" s="237" t="s">
        <v>170</v>
      </c>
      <c r="H287" s="238">
        <v>71.075999999999993</v>
      </c>
      <c r="I287" s="239"/>
      <c r="J287" s="240">
        <f>ROUND(I287*H287,2)</f>
        <v>0</v>
      </c>
      <c r="K287" s="236" t="s">
        <v>1</v>
      </c>
      <c r="L287" s="241"/>
      <c r="M287" s="242" t="s">
        <v>1</v>
      </c>
      <c r="N287" s="243" t="s">
        <v>38</v>
      </c>
      <c r="O287" s="91"/>
      <c r="P287" s="223">
        <f>O287*H287</f>
        <v>0</v>
      </c>
      <c r="Q287" s="223">
        <v>0</v>
      </c>
      <c r="R287" s="223">
        <f>Q287*H287</f>
        <v>0</v>
      </c>
      <c r="S287" s="223">
        <v>0</v>
      </c>
      <c r="T287" s="224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5" t="s">
        <v>235</v>
      </c>
      <c r="AT287" s="225" t="s">
        <v>158</v>
      </c>
      <c r="AU287" s="225" t="s">
        <v>81</v>
      </c>
      <c r="AY287" s="17" t="s">
        <v>125</v>
      </c>
      <c r="BE287" s="226">
        <f>IF(N287="základní",J287,0)</f>
        <v>0</v>
      </c>
      <c r="BF287" s="226">
        <f>IF(N287="snížená",J287,0)</f>
        <v>0</v>
      </c>
      <c r="BG287" s="226">
        <f>IF(N287="zákl. přenesená",J287,0)</f>
        <v>0</v>
      </c>
      <c r="BH287" s="226">
        <f>IF(N287="sníž. přenesená",J287,0)</f>
        <v>0</v>
      </c>
      <c r="BI287" s="226">
        <f>IF(N287="nulová",J287,0)</f>
        <v>0</v>
      </c>
      <c r="BJ287" s="17" t="s">
        <v>79</v>
      </c>
      <c r="BK287" s="226">
        <f>ROUND(I287*H287,2)</f>
        <v>0</v>
      </c>
      <c r="BL287" s="17" t="s">
        <v>202</v>
      </c>
      <c r="BM287" s="225" t="s">
        <v>390</v>
      </c>
    </row>
    <row r="288" s="2" customFormat="1">
      <c r="A288" s="38"/>
      <c r="B288" s="39"/>
      <c r="C288" s="40"/>
      <c r="D288" s="227" t="s">
        <v>135</v>
      </c>
      <c r="E288" s="40"/>
      <c r="F288" s="228" t="s">
        <v>389</v>
      </c>
      <c r="G288" s="40"/>
      <c r="H288" s="40"/>
      <c r="I288" s="229"/>
      <c r="J288" s="40"/>
      <c r="K288" s="40"/>
      <c r="L288" s="44"/>
      <c r="M288" s="230"/>
      <c r="N288" s="231"/>
      <c r="O288" s="91"/>
      <c r="P288" s="91"/>
      <c r="Q288" s="91"/>
      <c r="R288" s="91"/>
      <c r="S288" s="91"/>
      <c r="T288" s="92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135</v>
      </c>
      <c r="AU288" s="17" t="s">
        <v>81</v>
      </c>
    </row>
    <row r="289" s="14" customFormat="1">
      <c r="A289" s="14"/>
      <c r="B289" s="254"/>
      <c r="C289" s="255"/>
      <c r="D289" s="227" t="s">
        <v>174</v>
      </c>
      <c r="E289" s="256" t="s">
        <v>1</v>
      </c>
      <c r="F289" s="257" t="s">
        <v>391</v>
      </c>
      <c r="G289" s="255"/>
      <c r="H289" s="258">
        <v>71.075999999999993</v>
      </c>
      <c r="I289" s="259"/>
      <c r="J289" s="255"/>
      <c r="K289" s="255"/>
      <c r="L289" s="260"/>
      <c r="M289" s="261"/>
      <c r="N289" s="262"/>
      <c r="O289" s="262"/>
      <c r="P289" s="262"/>
      <c r="Q289" s="262"/>
      <c r="R289" s="262"/>
      <c r="S289" s="262"/>
      <c r="T289" s="263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4" t="s">
        <v>174</v>
      </c>
      <c r="AU289" s="264" t="s">
        <v>81</v>
      </c>
      <c r="AV289" s="14" t="s">
        <v>81</v>
      </c>
      <c r="AW289" s="14" t="s">
        <v>30</v>
      </c>
      <c r="AX289" s="14" t="s">
        <v>73</v>
      </c>
      <c r="AY289" s="264" t="s">
        <v>125</v>
      </c>
    </row>
    <row r="290" s="15" customFormat="1">
      <c r="A290" s="15"/>
      <c r="B290" s="266"/>
      <c r="C290" s="267"/>
      <c r="D290" s="227" t="s">
        <v>174</v>
      </c>
      <c r="E290" s="268" t="s">
        <v>1</v>
      </c>
      <c r="F290" s="269" t="s">
        <v>373</v>
      </c>
      <c r="G290" s="267"/>
      <c r="H290" s="270">
        <v>71.075999999999993</v>
      </c>
      <c r="I290" s="271"/>
      <c r="J290" s="267"/>
      <c r="K290" s="267"/>
      <c r="L290" s="272"/>
      <c r="M290" s="273"/>
      <c r="N290" s="274"/>
      <c r="O290" s="274"/>
      <c r="P290" s="274"/>
      <c r="Q290" s="274"/>
      <c r="R290" s="274"/>
      <c r="S290" s="274"/>
      <c r="T290" s="27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6" t="s">
        <v>174</v>
      </c>
      <c r="AU290" s="276" t="s">
        <v>81</v>
      </c>
      <c r="AV290" s="15" t="s">
        <v>133</v>
      </c>
      <c r="AW290" s="15" t="s">
        <v>30</v>
      </c>
      <c r="AX290" s="15" t="s">
        <v>79</v>
      </c>
      <c r="AY290" s="276" t="s">
        <v>125</v>
      </c>
    </row>
    <row r="291" s="2" customFormat="1" ht="24.15" customHeight="1">
      <c r="A291" s="38"/>
      <c r="B291" s="39"/>
      <c r="C291" s="214" t="s">
        <v>392</v>
      </c>
      <c r="D291" s="214" t="s">
        <v>128</v>
      </c>
      <c r="E291" s="215" t="s">
        <v>393</v>
      </c>
      <c r="F291" s="216" t="s">
        <v>394</v>
      </c>
      <c r="G291" s="217" t="s">
        <v>170</v>
      </c>
      <c r="H291" s="218">
        <v>59.229999999999997</v>
      </c>
      <c r="I291" s="219"/>
      <c r="J291" s="220">
        <f>ROUND(I291*H291,2)</f>
        <v>0</v>
      </c>
      <c r="K291" s="216" t="s">
        <v>1</v>
      </c>
      <c r="L291" s="44"/>
      <c r="M291" s="221" t="s">
        <v>1</v>
      </c>
      <c r="N291" s="222" t="s">
        <v>38</v>
      </c>
      <c r="O291" s="91"/>
      <c r="P291" s="223">
        <f>O291*H291</f>
        <v>0</v>
      </c>
      <c r="Q291" s="223">
        <v>0</v>
      </c>
      <c r="R291" s="223">
        <f>Q291*H291</f>
        <v>0</v>
      </c>
      <c r="S291" s="223">
        <v>0</v>
      </c>
      <c r="T291" s="224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5" t="s">
        <v>202</v>
      </c>
      <c r="AT291" s="225" t="s">
        <v>128</v>
      </c>
      <c r="AU291" s="225" t="s">
        <v>81</v>
      </c>
      <c r="AY291" s="17" t="s">
        <v>125</v>
      </c>
      <c r="BE291" s="226">
        <f>IF(N291="základní",J291,0)</f>
        <v>0</v>
      </c>
      <c r="BF291" s="226">
        <f>IF(N291="snížená",J291,0)</f>
        <v>0</v>
      </c>
      <c r="BG291" s="226">
        <f>IF(N291="zákl. přenesená",J291,0)</f>
        <v>0</v>
      </c>
      <c r="BH291" s="226">
        <f>IF(N291="sníž. přenesená",J291,0)</f>
        <v>0</v>
      </c>
      <c r="BI291" s="226">
        <f>IF(N291="nulová",J291,0)</f>
        <v>0</v>
      </c>
      <c r="BJ291" s="17" t="s">
        <v>79</v>
      </c>
      <c r="BK291" s="226">
        <f>ROUND(I291*H291,2)</f>
        <v>0</v>
      </c>
      <c r="BL291" s="17" t="s">
        <v>202</v>
      </c>
      <c r="BM291" s="225" t="s">
        <v>395</v>
      </c>
    </row>
    <row r="292" s="2" customFormat="1">
      <c r="A292" s="38"/>
      <c r="B292" s="39"/>
      <c r="C292" s="40"/>
      <c r="D292" s="227" t="s">
        <v>135</v>
      </c>
      <c r="E292" s="40"/>
      <c r="F292" s="228" t="s">
        <v>394</v>
      </c>
      <c r="G292" s="40"/>
      <c r="H292" s="40"/>
      <c r="I292" s="229"/>
      <c r="J292" s="40"/>
      <c r="K292" s="40"/>
      <c r="L292" s="44"/>
      <c r="M292" s="230"/>
      <c r="N292" s="231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135</v>
      </c>
      <c r="AU292" s="17" t="s">
        <v>81</v>
      </c>
    </row>
    <row r="293" s="2" customFormat="1" ht="16.5" customHeight="1">
      <c r="A293" s="38"/>
      <c r="B293" s="39"/>
      <c r="C293" s="214" t="s">
        <v>322</v>
      </c>
      <c r="D293" s="214" t="s">
        <v>128</v>
      </c>
      <c r="E293" s="215" t="s">
        <v>396</v>
      </c>
      <c r="F293" s="216" t="s">
        <v>397</v>
      </c>
      <c r="G293" s="217" t="s">
        <v>148</v>
      </c>
      <c r="H293" s="218">
        <v>204</v>
      </c>
      <c r="I293" s="219"/>
      <c r="J293" s="220">
        <f>ROUND(I293*H293,2)</f>
        <v>0</v>
      </c>
      <c r="K293" s="216" t="s">
        <v>1</v>
      </c>
      <c r="L293" s="44"/>
      <c r="M293" s="221" t="s">
        <v>1</v>
      </c>
      <c r="N293" s="222" t="s">
        <v>38</v>
      </c>
      <c r="O293" s="91"/>
      <c r="P293" s="223">
        <f>O293*H293</f>
        <v>0</v>
      </c>
      <c r="Q293" s="223">
        <v>0</v>
      </c>
      <c r="R293" s="223">
        <f>Q293*H293</f>
        <v>0</v>
      </c>
      <c r="S293" s="223">
        <v>0</v>
      </c>
      <c r="T293" s="224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5" t="s">
        <v>202</v>
      </c>
      <c r="AT293" s="225" t="s">
        <v>128</v>
      </c>
      <c r="AU293" s="225" t="s">
        <v>81</v>
      </c>
      <c r="AY293" s="17" t="s">
        <v>125</v>
      </c>
      <c r="BE293" s="226">
        <f>IF(N293="základní",J293,0)</f>
        <v>0</v>
      </c>
      <c r="BF293" s="226">
        <f>IF(N293="snížená",J293,0)</f>
        <v>0</v>
      </c>
      <c r="BG293" s="226">
        <f>IF(N293="zákl. přenesená",J293,0)</f>
        <v>0</v>
      </c>
      <c r="BH293" s="226">
        <f>IF(N293="sníž. přenesená",J293,0)</f>
        <v>0</v>
      </c>
      <c r="BI293" s="226">
        <f>IF(N293="nulová",J293,0)</f>
        <v>0</v>
      </c>
      <c r="BJ293" s="17" t="s">
        <v>79</v>
      </c>
      <c r="BK293" s="226">
        <f>ROUND(I293*H293,2)</f>
        <v>0</v>
      </c>
      <c r="BL293" s="17" t="s">
        <v>202</v>
      </c>
      <c r="BM293" s="225" t="s">
        <v>398</v>
      </c>
    </row>
    <row r="294" s="2" customFormat="1">
      <c r="A294" s="38"/>
      <c r="B294" s="39"/>
      <c r="C294" s="40"/>
      <c r="D294" s="227" t="s">
        <v>135</v>
      </c>
      <c r="E294" s="40"/>
      <c r="F294" s="228" t="s">
        <v>397</v>
      </c>
      <c r="G294" s="40"/>
      <c r="H294" s="40"/>
      <c r="I294" s="229"/>
      <c r="J294" s="40"/>
      <c r="K294" s="40"/>
      <c r="L294" s="44"/>
      <c r="M294" s="230"/>
      <c r="N294" s="231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135</v>
      </c>
      <c r="AU294" s="17" t="s">
        <v>81</v>
      </c>
    </row>
    <row r="295" s="2" customFormat="1" ht="24.15" customHeight="1">
      <c r="A295" s="38"/>
      <c r="B295" s="39"/>
      <c r="C295" s="214" t="s">
        <v>163</v>
      </c>
      <c r="D295" s="214" t="s">
        <v>128</v>
      </c>
      <c r="E295" s="215" t="s">
        <v>399</v>
      </c>
      <c r="F295" s="216" t="s">
        <v>400</v>
      </c>
      <c r="G295" s="217" t="s">
        <v>267</v>
      </c>
      <c r="H295" s="265"/>
      <c r="I295" s="219"/>
      <c r="J295" s="220">
        <f>ROUND(I295*H295,2)</f>
        <v>0</v>
      </c>
      <c r="K295" s="216" t="s">
        <v>1</v>
      </c>
      <c r="L295" s="44"/>
      <c r="M295" s="221" t="s">
        <v>1</v>
      </c>
      <c r="N295" s="222" t="s">
        <v>38</v>
      </c>
      <c r="O295" s="91"/>
      <c r="P295" s="223">
        <f>O295*H295</f>
        <v>0</v>
      </c>
      <c r="Q295" s="223">
        <v>0</v>
      </c>
      <c r="R295" s="223">
        <f>Q295*H295</f>
        <v>0</v>
      </c>
      <c r="S295" s="223">
        <v>0</v>
      </c>
      <c r="T295" s="224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5" t="s">
        <v>202</v>
      </c>
      <c r="AT295" s="225" t="s">
        <v>128</v>
      </c>
      <c r="AU295" s="225" t="s">
        <v>81</v>
      </c>
      <c r="AY295" s="17" t="s">
        <v>125</v>
      </c>
      <c r="BE295" s="226">
        <f>IF(N295="základní",J295,0)</f>
        <v>0</v>
      </c>
      <c r="BF295" s="226">
        <f>IF(N295="snížená",J295,0)</f>
        <v>0</v>
      </c>
      <c r="BG295" s="226">
        <f>IF(N295="zákl. přenesená",J295,0)</f>
        <v>0</v>
      </c>
      <c r="BH295" s="226">
        <f>IF(N295="sníž. přenesená",J295,0)</f>
        <v>0</v>
      </c>
      <c r="BI295" s="226">
        <f>IF(N295="nulová",J295,0)</f>
        <v>0</v>
      </c>
      <c r="BJ295" s="17" t="s">
        <v>79</v>
      </c>
      <c r="BK295" s="226">
        <f>ROUND(I295*H295,2)</f>
        <v>0</v>
      </c>
      <c r="BL295" s="17" t="s">
        <v>202</v>
      </c>
      <c r="BM295" s="225" t="s">
        <v>401</v>
      </c>
    </row>
    <row r="296" s="2" customFormat="1">
      <c r="A296" s="38"/>
      <c r="B296" s="39"/>
      <c r="C296" s="40"/>
      <c r="D296" s="227" t="s">
        <v>135</v>
      </c>
      <c r="E296" s="40"/>
      <c r="F296" s="228" t="s">
        <v>400</v>
      </c>
      <c r="G296" s="40"/>
      <c r="H296" s="40"/>
      <c r="I296" s="229"/>
      <c r="J296" s="40"/>
      <c r="K296" s="40"/>
      <c r="L296" s="44"/>
      <c r="M296" s="230"/>
      <c r="N296" s="231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135</v>
      </c>
      <c r="AU296" s="17" t="s">
        <v>81</v>
      </c>
    </row>
    <row r="297" s="12" customFormat="1" ht="22.8" customHeight="1">
      <c r="A297" s="12"/>
      <c r="B297" s="198"/>
      <c r="C297" s="199"/>
      <c r="D297" s="200" t="s">
        <v>72</v>
      </c>
      <c r="E297" s="212" t="s">
        <v>402</v>
      </c>
      <c r="F297" s="212" t="s">
        <v>403</v>
      </c>
      <c r="G297" s="199"/>
      <c r="H297" s="199"/>
      <c r="I297" s="202"/>
      <c r="J297" s="213">
        <f>BK297</f>
        <v>0</v>
      </c>
      <c r="K297" s="199"/>
      <c r="L297" s="204"/>
      <c r="M297" s="205"/>
      <c r="N297" s="206"/>
      <c r="O297" s="206"/>
      <c r="P297" s="207">
        <f>SUM(P298:P338)</f>
        <v>0</v>
      </c>
      <c r="Q297" s="206"/>
      <c r="R297" s="207">
        <f>SUM(R298:R338)</f>
        <v>0</v>
      </c>
      <c r="S297" s="206"/>
      <c r="T297" s="208">
        <f>SUM(T298:T338)</f>
        <v>6.411039999999999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09" t="s">
        <v>81</v>
      </c>
      <c r="AT297" s="210" t="s">
        <v>72</v>
      </c>
      <c r="AU297" s="210" t="s">
        <v>79</v>
      </c>
      <c r="AY297" s="209" t="s">
        <v>125</v>
      </c>
      <c r="BK297" s="211">
        <f>SUM(BK298:BK338)</f>
        <v>0</v>
      </c>
    </row>
    <row r="298" s="2" customFormat="1" ht="24.15" customHeight="1">
      <c r="A298" s="38"/>
      <c r="B298" s="39"/>
      <c r="C298" s="214" t="s">
        <v>326</v>
      </c>
      <c r="D298" s="214" t="s">
        <v>128</v>
      </c>
      <c r="E298" s="215" t="s">
        <v>404</v>
      </c>
      <c r="F298" s="216" t="s">
        <v>405</v>
      </c>
      <c r="G298" s="217" t="s">
        <v>170</v>
      </c>
      <c r="H298" s="218">
        <v>235.69999999999999</v>
      </c>
      <c r="I298" s="219"/>
      <c r="J298" s="220">
        <f>ROUND(I298*H298,2)</f>
        <v>0</v>
      </c>
      <c r="K298" s="216" t="s">
        <v>1</v>
      </c>
      <c r="L298" s="44"/>
      <c r="M298" s="221" t="s">
        <v>1</v>
      </c>
      <c r="N298" s="222" t="s">
        <v>38</v>
      </c>
      <c r="O298" s="91"/>
      <c r="P298" s="223">
        <f>O298*H298</f>
        <v>0</v>
      </c>
      <c r="Q298" s="223">
        <v>0</v>
      </c>
      <c r="R298" s="223">
        <f>Q298*H298</f>
        <v>0</v>
      </c>
      <c r="S298" s="223">
        <v>0</v>
      </c>
      <c r="T298" s="224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5" t="s">
        <v>202</v>
      </c>
      <c r="AT298" s="225" t="s">
        <v>128</v>
      </c>
      <c r="AU298" s="225" t="s">
        <v>81</v>
      </c>
      <c r="AY298" s="17" t="s">
        <v>125</v>
      </c>
      <c r="BE298" s="226">
        <f>IF(N298="základní",J298,0)</f>
        <v>0</v>
      </c>
      <c r="BF298" s="226">
        <f>IF(N298="snížená",J298,0)</f>
        <v>0</v>
      </c>
      <c r="BG298" s="226">
        <f>IF(N298="zákl. přenesená",J298,0)</f>
        <v>0</v>
      </c>
      <c r="BH298" s="226">
        <f>IF(N298="sníž. přenesená",J298,0)</f>
        <v>0</v>
      </c>
      <c r="BI298" s="226">
        <f>IF(N298="nulová",J298,0)</f>
        <v>0</v>
      </c>
      <c r="BJ298" s="17" t="s">
        <v>79</v>
      </c>
      <c r="BK298" s="226">
        <f>ROUND(I298*H298,2)</f>
        <v>0</v>
      </c>
      <c r="BL298" s="17" t="s">
        <v>202</v>
      </c>
      <c r="BM298" s="225" t="s">
        <v>406</v>
      </c>
    </row>
    <row r="299" s="2" customFormat="1">
      <c r="A299" s="38"/>
      <c r="B299" s="39"/>
      <c r="C299" s="40"/>
      <c r="D299" s="227" t="s">
        <v>135</v>
      </c>
      <c r="E299" s="40"/>
      <c r="F299" s="228" t="s">
        <v>405</v>
      </c>
      <c r="G299" s="40"/>
      <c r="H299" s="40"/>
      <c r="I299" s="229"/>
      <c r="J299" s="40"/>
      <c r="K299" s="40"/>
      <c r="L299" s="44"/>
      <c r="M299" s="230"/>
      <c r="N299" s="231"/>
      <c r="O299" s="91"/>
      <c r="P299" s="91"/>
      <c r="Q299" s="91"/>
      <c r="R299" s="91"/>
      <c r="S299" s="91"/>
      <c r="T299" s="92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135</v>
      </c>
      <c r="AU299" s="17" t="s">
        <v>81</v>
      </c>
    </row>
    <row r="300" s="14" customFormat="1">
      <c r="A300" s="14"/>
      <c r="B300" s="254"/>
      <c r="C300" s="255"/>
      <c r="D300" s="227" t="s">
        <v>174</v>
      </c>
      <c r="E300" s="256" t="s">
        <v>1</v>
      </c>
      <c r="F300" s="257" t="s">
        <v>407</v>
      </c>
      <c r="G300" s="255"/>
      <c r="H300" s="258">
        <v>219</v>
      </c>
      <c r="I300" s="259"/>
      <c r="J300" s="255"/>
      <c r="K300" s="255"/>
      <c r="L300" s="260"/>
      <c r="M300" s="261"/>
      <c r="N300" s="262"/>
      <c r="O300" s="262"/>
      <c r="P300" s="262"/>
      <c r="Q300" s="262"/>
      <c r="R300" s="262"/>
      <c r="S300" s="262"/>
      <c r="T300" s="26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4" t="s">
        <v>174</v>
      </c>
      <c r="AU300" s="264" t="s">
        <v>81</v>
      </c>
      <c r="AV300" s="14" t="s">
        <v>81</v>
      </c>
      <c r="AW300" s="14" t="s">
        <v>30</v>
      </c>
      <c r="AX300" s="14" t="s">
        <v>73</v>
      </c>
      <c r="AY300" s="264" t="s">
        <v>125</v>
      </c>
    </row>
    <row r="301" s="14" customFormat="1">
      <c r="A301" s="14"/>
      <c r="B301" s="254"/>
      <c r="C301" s="255"/>
      <c r="D301" s="227" t="s">
        <v>174</v>
      </c>
      <c r="E301" s="256" t="s">
        <v>1</v>
      </c>
      <c r="F301" s="257" t="s">
        <v>408</v>
      </c>
      <c r="G301" s="255"/>
      <c r="H301" s="258">
        <v>-19.199999999999999</v>
      </c>
      <c r="I301" s="259"/>
      <c r="J301" s="255"/>
      <c r="K301" s="255"/>
      <c r="L301" s="260"/>
      <c r="M301" s="261"/>
      <c r="N301" s="262"/>
      <c r="O301" s="262"/>
      <c r="P301" s="262"/>
      <c r="Q301" s="262"/>
      <c r="R301" s="262"/>
      <c r="S301" s="262"/>
      <c r="T301" s="26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4" t="s">
        <v>174</v>
      </c>
      <c r="AU301" s="264" t="s">
        <v>81</v>
      </c>
      <c r="AV301" s="14" t="s">
        <v>81</v>
      </c>
      <c r="AW301" s="14" t="s">
        <v>30</v>
      </c>
      <c r="AX301" s="14" t="s">
        <v>73</v>
      </c>
      <c r="AY301" s="264" t="s">
        <v>125</v>
      </c>
    </row>
    <row r="302" s="14" customFormat="1">
      <c r="A302" s="14"/>
      <c r="B302" s="254"/>
      <c r="C302" s="255"/>
      <c r="D302" s="227" t="s">
        <v>174</v>
      </c>
      <c r="E302" s="256" t="s">
        <v>1</v>
      </c>
      <c r="F302" s="257" t="s">
        <v>409</v>
      </c>
      <c r="G302" s="255"/>
      <c r="H302" s="258">
        <v>40.5</v>
      </c>
      <c r="I302" s="259"/>
      <c r="J302" s="255"/>
      <c r="K302" s="255"/>
      <c r="L302" s="260"/>
      <c r="M302" s="261"/>
      <c r="N302" s="262"/>
      <c r="O302" s="262"/>
      <c r="P302" s="262"/>
      <c r="Q302" s="262"/>
      <c r="R302" s="262"/>
      <c r="S302" s="262"/>
      <c r="T302" s="26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4" t="s">
        <v>174</v>
      </c>
      <c r="AU302" s="264" t="s">
        <v>81</v>
      </c>
      <c r="AV302" s="14" t="s">
        <v>81</v>
      </c>
      <c r="AW302" s="14" t="s">
        <v>30</v>
      </c>
      <c r="AX302" s="14" t="s">
        <v>73</v>
      </c>
      <c r="AY302" s="264" t="s">
        <v>125</v>
      </c>
    </row>
    <row r="303" s="14" customFormat="1">
      <c r="A303" s="14"/>
      <c r="B303" s="254"/>
      <c r="C303" s="255"/>
      <c r="D303" s="227" t="s">
        <v>174</v>
      </c>
      <c r="E303" s="256" t="s">
        <v>1</v>
      </c>
      <c r="F303" s="257" t="s">
        <v>410</v>
      </c>
      <c r="G303" s="255"/>
      <c r="H303" s="258">
        <v>-4.5999999999999996</v>
      </c>
      <c r="I303" s="259"/>
      <c r="J303" s="255"/>
      <c r="K303" s="255"/>
      <c r="L303" s="260"/>
      <c r="M303" s="261"/>
      <c r="N303" s="262"/>
      <c r="O303" s="262"/>
      <c r="P303" s="262"/>
      <c r="Q303" s="262"/>
      <c r="R303" s="262"/>
      <c r="S303" s="262"/>
      <c r="T303" s="26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4" t="s">
        <v>174</v>
      </c>
      <c r="AU303" s="264" t="s">
        <v>81</v>
      </c>
      <c r="AV303" s="14" t="s">
        <v>81</v>
      </c>
      <c r="AW303" s="14" t="s">
        <v>30</v>
      </c>
      <c r="AX303" s="14" t="s">
        <v>73</v>
      </c>
      <c r="AY303" s="264" t="s">
        <v>125</v>
      </c>
    </row>
    <row r="304" s="15" customFormat="1">
      <c r="A304" s="15"/>
      <c r="B304" s="266"/>
      <c r="C304" s="267"/>
      <c r="D304" s="227" t="s">
        <v>174</v>
      </c>
      <c r="E304" s="268" t="s">
        <v>1</v>
      </c>
      <c r="F304" s="269" t="s">
        <v>373</v>
      </c>
      <c r="G304" s="267"/>
      <c r="H304" s="270">
        <v>235.69999999999999</v>
      </c>
      <c r="I304" s="271"/>
      <c r="J304" s="267"/>
      <c r="K304" s="267"/>
      <c r="L304" s="272"/>
      <c r="M304" s="273"/>
      <c r="N304" s="274"/>
      <c r="O304" s="274"/>
      <c r="P304" s="274"/>
      <c r="Q304" s="274"/>
      <c r="R304" s="274"/>
      <c r="S304" s="274"/>
      <c r="T304" s="27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76" t="s">
        <v>174</v>
      </c>
      <c r="AU304" s="276" t="s">
        <v>81</v>
      </c>
      <c r="AV304" s="15" t="s">
        <v>133</v>
      </c>
      <c r="AW304" s="15" t="s">
        <v>30</v>
      </c>
      <c r="AX304" s="15" t="s">
        <v>79</v>
      </c>
      <c r="AY304" s="276" t="s">
        <v>125</v>
      </c>
    </row>
    <row r="305" s="2" customFormat="1" ht="24.15" customHeight="1">
      <c r="A305" s="38"/>
      <c r="B305" s="39"/>
      <c r="C305" s="214" t="s">
        <v>411</v>
      </c>
      <c r="D305" s="214" t="s">
        <v>128</v>
      </c>
      <c r="E305" s="215" t="s">
        <v>412</v>
      </c>
      <c r="F305" s="216" t="s">
        <v>413</v>
      </c>
      <c r="G305" s="217" t="s">
        <v>148</v>
      </c>
      <c r="H305" s="218">
        <v>22.5</v>
      </c>
      <c r="I305" s="219"/>
      <c r="J305" s="220">
        <f>ROUND(I305*H305,2)</f>
        <v>0</v>
      </c>
      <c r="K305" s="216" t="s">
        <v>1</v>
      </c>
      <c r="L305" s="44"/>
      <c r="M305" s="221" t="s">
        <v>1</v>
      </c>
      <c r="N305" s="222" t="s">
        <v>38</v>
      </c>
      <c r="O305" s="91"/>
      <c r="P305" s="223">
        <f>O305*H305</f>
        <v>0</v>
      </c>
      <c r="Q305" s="223">
        <v>0</v>
      </c>
      <c r="R305" s="223">
        <f>Q305*H305</f>
        <v>0</v>
      </c>
      <c r="S305" s="223">
        <v>0</v>
      </c>
      <c r="T305" s="224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5" t="s">
        <v>202</v>
      </c>
      <c r="AT305" s="225" t="s">
        <v>128</v>
      </c>
      <c r="AU305" s="225" t="s">
        <v>81</v>
      </c>
      <c r="AY305" s="17" t="s">
        <v>125</v>
      </c>
      <c r="BE305" s="226">
        <f>IF(N305="základní",J305,0)</f>
        <v>0</v>
      </c>
      <c r="BF305" s="226">
        <f>IF(N305="snížená",J305,0)</f>
        <v>0</v>
      </c>
      <c r="BG305" s="226">
        <f>IF(N305="zákl. přenesená",J305,0)</f>
        <v>0</v>
      </c>
      <c r="BH305" s="226">
        <f>IF(N305="sníž. přenesená",J305,0)</f>
        <v>0</v>
      </c>
      <c r="BI305" s="226">
        <f>IF(N305="nulová",J305,0)</f>
        <v>0</v>
      </c>
      <c r="BJ305" s="17" t="s">
        <v>79</v>
      </c>
      <c r="BK305" s="226">
        <f>ROUND(I305*H305,2)</f>
        <v>0</v>
      </c>
      <c r="BL305" s="17" t="s">
        <v>202</v>
      </c>
      <c r="BM305" s="225" t="s">
        <v>414</v>
      </c>
    </row>
    <row r="306" s="2" customFormat="1">
      <c r="A306" s="38"/>
      <c r="B306" s="39"/>
      <c r="C306" s="40"/>
      <c r="D306" s="227" t="s">
        <v>135</v>
      </c>
      <c r="E306" s="40"/>
      <c r="F306" s="228" t="s">
        <v>413</v>
      </c>
      <c r="G306" s="40"/>
      <c r="H306" s="40"/>
      <c r="I306" s="229"/>
      <c r="J306" s="40"/>
      <c r="K306" s="40"/>
      <c r="L306" s="44"/>
      <c r="M306" s="230"/>
      <c r="N306" s="231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135</v>
      </c>
      <c r="AU306" s="17" t="s">
        <v>81</v>
      </c>
    </row>
    <row r="307" s="2" customFormat="1" ht="24.15" customHeight="1">
      <c r="A307" s="38"/>
      <c r="B307" s="39"/>
      <c r="C307" s="214" t="s">
        <v>329</v>
      </c>
      <c r="D307" s="214" t="s">
        <v>128</v>
      </c>
      <c r="E307" s="215" t="s">
        <v>415</v>
      </c>
      <c r="F307" s="216" t="s">
        <v>416</v>
      </c>
      <c r="G307" s="217" t="s">
        <v>148</v>
      </c>
      <c r="H307" s="218">
        <v>94</v>
      </c>
      <c r="I307" s="219"/>
      <c r="J307" s="220">
        <f>ROUND(I307*H307,2)</f>
        <v>0</v>
      </c>
      <c r="K307" s="216" t="s">
        <v>1</v>
      </c>
      <c r="L307" s="44"/>
      <c r="M307" s="221" t="s">
        <v>1</v>
      </c>
      <c r="N307" s="222" t="s">
        <v>38</v>
      </c>
      <c r="O307" s="91"/>
      <c r="P307" s="223">
        <f>O307*H307</f>
        <v>0</v>
      </c>
      <c r="Q307" s="223">
        <v>0</v>
      </c>
      <c r="R307" s="223">
        <f>Q307*H307</f>
        <v>0</v>
      </c>
      <c r="S307" s="223">
        <v>0</v>
      </c>
      <c r="T307" s="224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5" t="s">
        <v>202</v>
      </c>
      <c r="AT307" s="225" t="s">
        <v>128</v>
      </c>
      <c r="AU307" s="225" t="s">
        <v>81</v>
      </c>
      <c r="AY307" s="17" t="s">
        <v>125</v>
      </c>
      <c r="BE307" s="226">
        <f>IF(N307="základní",J307,0)</f>
        <v>0</v>
      </c>
      <c r="BF307" s="226">
        <f>IF(N307="snížená",J307,0)</f>
        <v>0</v>
      </c>
      <c r="BG307" s="226">
        <f>IF(N307="zákl. přenesená",J307,0)</f>
        <v>0</v>
      </c>
      <c r="BH307" s="226">
        <f>IF(N307="sníž. přenesená",J307,0)</f>
        <v>0</v>
      </c>
      <c r="BI307" s="226">
        <f>IF(N307="nulová",J307,0)</f>
        <v>0</v>
      </c>
      <c r="BJ307" s="17" t="s">
        <v>79</v>
      </c>
      <c r="BK307" s="226">
        <f>ROUND(I307*H307,2)</f>
        <v>0</v>
      </c>
      <c r="BL307" s="17" t="s">
        <v>202</v>
      </c>
      <c r="BM307" s="225" t="s">
        <v>417</v>
      </c>
    </row>
    <row r="308" s="2" customFormat="1">
      <c r="A308" s="38"/>
      <c r="B308" s="39"/>
      <c r="C308" s="40"/>
      <c r="D308" s="227" t="s">
        <v>135</v>
      </c>
      <c r="E308" s="40"/>
      <c r="F308" s="228" t="s">
        <v>416</v>
      </c>
      <c r="G308" s="40"/>
      <c r="H308" s="40"/>
      <c r="I308" s="229"/>
      <c r="J308" s="40"/>
      <c r="K308" s="40"/>
      <c r="L308" s="44"/>
      <c r="M308" s="230"/>
      <c r="N308" s="231"/>
      <c r="O308" s="91"/>
      <c r="P308" s="91"/>
      <c r="Q308" s="91"/>
      <c r="R308" s="91"/>
      <c r="S308" s="91"/>
      <c r="T308" s="92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135</v>
      </c>
      <c r="AU308" s="17" t="s">
        <v>81</v>
      </c>
    </row>
    <row r="309" s="2" customFormat="1" ht="16.5" customHeight="1">
      <c r="A309" s="38"/>
      <c r="B309" s="39"/>
      <c r="C309" s="214" t="s">
        <v>418</v>
      </c>
      <c r="D309" s="214" t="s">
        <v>128</v>
      </c>
      <c r="E309" s="215" t="s">
        <v>419</v>
      </c>
      <c r="F309" s="216" t="s">
        <v>420</v>
      </c>
      <c r="G309" s="217" t="s">
        <v>170</v>
      </c>
      <c r="H309" s="218">
        <v>235.69999999999999</v>
      </c>
      <c r="I309" s="219"/>
      <c r="J309" s="220">
        <f>ROUND(I309*H309,2)</f>
        <v>0</v>
      </c>
      <c r="K309" s="216" t="s">
        <v>1</v>
      </c>
      <c r="L309" s="44"/>
      <c r="M309" s="221" t="s">
        <v>1</v>
      </c>
      <c r="N309" s="222" t="s">
        <v>38</v>
      </c>
      <c r="O309" s="91"/>
      <c r="P309" s="223">
        <f>O309*H309</f>
        <v>0</v>
      </c>
      <c r="Q309" s="223">
        <v>0</v>
      </c>
      <c r="R309" s="223">
        <f>Q309*H309</f>
        <v>0</v>
      </c>
      <c r="S309" s="223">
        <v>0</v>
      </c>
      <c r="T309" s="224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5" t="s">
        <v>202</v>
      </c>
      <c r="AT309" s="225" t="s">
        <v>128</v>
      </c>
      <c r="AU309" s="225" t="s">
        <v>81</v>
      </c>
      <c r="AY309" s="17" t="s">
        <v>125</v>
      </c>
      <c r="BE309" s="226">
        <f>IF(N309="základní",J309,0)</f>
        <v>0</v>
      </c>
      <c r="BF309" s="226">
        <f>IF(N309="snížená",J309,0)</f>
        <v>0</v>
      </c>
      <c r="BG309" s="226">
        <f>IF(N309="zákl. přenesená",J309,0)</f>
        <v>0</v>
      </c>
      <c r="BH309" s="226">
        <f>IF(N309="sníž. přenesená",J309,0)</f>
        <v>0</v>
      </c>
      <c r="BI309" s="226">
        <f>IF(N309="nulová",J309,0)</f>
        <v>0</v>
      </c>
      <c r="BJ309" s="17" t="s">
        <v>79</v>
      </c>
      <c r="BK309" s="226">
        <f>ROUND(I309*H309,2)</f>
        <v>0</v>
      </c>
      <c r="BL309" s="17" t="s">
        <v>202</v>
      </c>
      <c r="BM309" s="225" t="s">
        <v>421</v>
      </c>
    </row>
    <row r="310" s="2" customFormat="1">
      <c r="A310" s="38"/>
      <c r="B310" s="39"/>
      <c r="C310" s="40"/>
      <c r="D310" s="227" t="s">
        <v>135</v>
      </c>
      <c r="E310" s="40"/>
      <c r="F310" s="228" t="s">
        <v>420</v>
      </c>
      <c r="G310" s="40"/>
      <c r="H310" s="40"/>
      <c r="I310" s="229"/>
      <c r="J310" s="40"/>
      <c r="K310" s="40"/>
      <c r="L310" s="44"/>
      <c r="M310" s="230"/>
      <c r="N310" s="231"/>
      <c r="O310" s="91"/>
      <c r="P310" s="91"/>
      <c r="Q310" s="91"/>
      <c r="R310" s="91"/>
      <c r="S310" s="91"/>
      <c r="T310" s="92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135</v>
      </c>
      <c r="AU310" s="17" t="s">
        <v>81</v>
      </c>
    </row>
    <row r="311" s="2" customFormat="1" ht="33" customHeight="1">
      <c r="A311" s="38"/>
      <c r="B311" s="39"/>
      <c r="C311" s="214" t="s">
        <v>342</v>
      </c>
      <c r="D311" s="214" t="s">
        <v>128</v>
      </c>
      <c r="E311" s="215" t="s">
        <v>422</v>
      </c>
      <c r="F311" s="216" t="s">
        <v>423</v>
      </c>
      <c r="G311" s="217" t="s">
        <v>170</v>
      </c>
      <c r="H311" s="218">
        <v>235.69999999999999</v>
      </c>
      <c r="I311" s="219"/>
      <c r="J311" s="220">
        <f>ROUND(I311*H311,2)</f>
        <v>0</v>
      </c>
      <c r="K311" s="216" t="s">
        <v>1</v>
      </c>
      <c r="L311" s="44"/>
      <c r="M311" s="221" t="s">
        <v>1</v>
      </c>
      <c r="N311" s="222" t="s">
        <v>38</v>
      </c>
      <c r="O311" s="91"/>
      <c r="P311" s="223">
        <f>O311*H311</f>
        <v>0</v>
      </c>
      <c r="Q311" s="223">
        <v>0</v>
      </c>
      <c r="R311" s="223">
        <f>Q311*H311</f>
        <v>0</v>
      </c>
      <c r="S311" s="223">
        <v>0</v>
      </c>
      <c r="T311" s="224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5" t="s">
        <v>202</v>
      </c>
      <c r="AT311" s="225" t="s">
        <v>128</v>
      </c>
      <c r="AU311" s="225" t="s">
        <v>81</v>
      </c>
      <c r="AY311" s="17" t="s">
        <v>125</v>
      </c>
      <c r="BE311" s="226">
        <f>IF(N311="základní",J311,0)</f>
        <v>0</v>
      </c>
      <c r="BF311" s="226">
        <f>IF(N311="snížená",J311,0)</f>
        <v>0</v>
      </c>
      <c r="BG311" s="226">
        <f>IF(N311="zákl. přenesená",J311,0)</f>
        <v>0</v>
      </c>
      <c r="BH311" s="226">
        <f>IF(N311="sníž. přenesená",J311,0)</f>
        <v>0</v>
      </c>
      <c r="BI311" s="226">
        <f>IF(N311="nulová",J311,0)</f>
        <v>0</v>
      </c>
      <c r="BJ311" s="17" t="s">
        <v>79</v>
      </c>
      <c r="BK311" s="226">
        <f>ROUND(I311*H311,2)</f>
        <v>0</v>
      </c>
      <c r="BL311" s="17" t="s">
        <v>202</v>
      </c>
      <c r="BM311" s="225" t="s">
        <v>424</v>
      </c>
    </row>
    <row r="312" s="2" customFormat="1">
      <c r="A312" s="38"/>
      <c r="B312" s="39"/>
      <c r="C312" s="40"/>
      <c r="D312" s="227" t="s">
        <v>135</v>
      </c>
      <c r="E312" s="40"/>
      <c r="F312" s="228" t="s">
        <v>423</v>
      </c>
      <c r="G312" s="40"/>
      <c r="H312" s="40"/>
      <c r="I312" s="229"/>
      <c r="J312" s="40"/>
      <c r="K312" s="40"/>
      <c r="L312" s="44"/>
      <c r="M312" s="230"/>
      <c r="N312" s="231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135</v>
      </c>
      <c r="AU312" s="17" t="s">
        <v>81</v>
      </c>
    </row>
    <row r="313" s="2" customFormat="1" ht="24.15" customHeight="1">
      <c r="A313" s="38"/>
      <c r="B313" s="39"/>
      <c r="C313" s="234" t="s">
        <v>425</v>
      </c>
      <c r="D313" s="234" t="s">
        <v>158</v>
      </c>
      <c r="E313" s="235" t="s">
        <v>426</v>
      </c>
      <c r="F313" s="236" t="s">
        <v>427</v>
      </c>
      <c r="G313" s="237" t="s">
        <v>170</v>
      </c>
      <c r="H313" s="238">
        <v>259.26999999999998</v>
      </c>
      <c r="I313" s="239"/>
      <c r="J313" s="240">
        <f>ROUND(I313*H313,2)</f>
        <v>0</v>
      </c>
      <c r="K313" s="236" t="s">
        <v>1</v>
      </c>
      <c r="L313" s="241"/>
      <c r="M313" s="242" t="s">
        <v>1</v>
      </c>
      <c r="N313" s="243" t="s">
        <v>38</v>
      </c>
      <c r="O313" s="91"/>
      <c r="P313" s="223">
        <f>O313*H313</f>
        <v>0</v>
      </c>
      <c r="Q313" s="223">
        <v>0</v>
      </c>
      <c r="R313" s="223">
        <f>Q313*H313</f>
        <v>0</v>
      </c>
      <c r="S313" s="223">
        <v>0</v>
      </c>
      <c r="T313" s="224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5" t="s">
        <v>235</v>
      </c>
      <c r="AT313" s="225" t="s">
        <v>158</v>
      </c>
      <c r="AU313" s="225" t="s">
        <v>81</v>
      </c>
      <c r="AY313" s="17" t="s">
        <v>125</v>
      </c>
      <c r="BE313" s="226">
        <f>IF(N313="základní",J313,0)</f>
        <v>0</v>
      </c>
      <c r="BF313" s="226">
        <f>IF(N313="snížená",J313,0)</f>
        <v>0</v>
      </c>
      <c r="BG313" s="226">
        <f>IF(N313="zákl. přenesená",J313,0)</f>
        <v>0</v>
      </c>
      <c r="BH313" s="226">
        <f>IF(N313="sníž. přenesená",J313,0)</f>
        <v>0</v>
      </c>
      <c r="BI313" s="226">
        <f>IF(N313="nulová",J313,0)</f>
        <v>0</v>
      </c>
      <c r="BJ313" s="17" t="s">
        <v>79</v>
      </c>
      <c r="BK313" s="226">
        <f>ROUND(I313*H313,2)</f>
        <v>0</v>
      </c>
      <c r="BL313" s="17" t="s">
        <v>202</v>
      </c>
      <c r="BM313" s="225" t="s">
        <v>428</v>
      </c>
    </row>
    <row r="314" s="2" customFormat="1">
      <c r="A314" s="38"/>
      <c r="B314" s="39"/>
      <c r="C314" s="40"/>
      <c r="D314" s="227" t="s">
        <v>135</v>
      </c>
      <c r="E314" s="40"/>
      <c r="F314" s="228" t="s">
        <v>427</v>
      </c>
      <c r="G314" s="40"/>
      <c r="H314" s="40"/>
      <c r="I314" s="229"/>
      <c r="J314" s="40"/>
      <c r="K314" s="40"/>
      <c r="L314" s="44"/>
      <c r="M314" s="230"/>
      <c r="N314" s="231"/>
      <c r="O314" s="91"/>
      <c r="P314" s="91"/>
      <c r="Q314" s="91"/>
      <c r="R314" s="91"/>
      <c r="S314" s="91"/>
      <c r="T314" s="92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135</v>
      </c>
      <c r="AU314" s="17" t="s">
        <v>81</v>
      </c>
    </row>
    <row r="315" s="14" customFormat="1">
      <c r="A315" s="14"/>
      <c r="B315" s="254"/>
      <c r="C315" s="255"/>
      <c r="D315" s="227" t="s">
        <v>174</v>
      </c>
      <c r="E315" s="256" t="s">
        <v>1</v>
      </c>
      <c r="F315" s="257" t="s">
        <v>429</v>
      </c>
      <c r="G315" s="255"/>
      <c r="H315" s="258">
        <v>259.26999999999998</v>
      </c>
      <c r="I315" s="259"/>
      <c r="J315" s="255"/>
      <c r="K315" s="255"/>
      <c r="L315" s="260"/>
      <c r="M315" s="261"/>
      <c r="N315" s="262"/>
      <c r="O315" s="262"/>
      <c r="P315" s="262"/>
      <c r="Q315" s="262"/>
      <c r="R315" s="262"/>
      <c r="S315" s="262"/>
      <c r="T315" s="263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4" t="s">
        <v>174</v>
      </c>
      <c r="AU315" s="264" t="s">
        <v>81</v>
      </c>
      <c r="AV315" s="14" t="s">
        <v>81</v>
      </c>
      <c r="AW315" s="14" t="s">
        <v>30</v>
      </c>
      <c r="AX315" s="14" t="s">
        <v>73</v>
      </c>
      <c r="AY315" s="264" t="s">
        <v>125</v>
      </c>
    </row>
    <row r="316" s="15" customFormat="1">
      <c r="A316" s="15"/>
      <c r="B316" s="266"/>
      <c r="C316" s="267"/>
      <c r="D316" s="227" t="s">
        <v>174</v>
      </c>
      <c r="E316" s="268" t="s">
        <v>1</v>
      </c>
      <c r="F316" s="269" t="s">
        <v>373</v>
      </c>
      <c r="G316" s="267"/>
      <c r="H316" s="270">
        <v>259.26999999999998</v>
      </c>
      <c r="I316" s="271"/>
      <c r="J316" s="267"/>
      <c r="K316" s="267"/>
      <c r="L316" s="272"/>
      <c r="M316" s="273"/>
      <c r="N316" s="274"/>
      <c r="O316" s="274"/>
      <c r="P316" s="274"/>
      <c r="Q316" s="274"/>
      <c r="R316" s="274"/>
      <c r="S316" s="274"/>
      <c r="T316" s="27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76" t="s">
        <v>174</v>
      </c>
      <c r="AU316" s="276" t="s">
        <v>81</v>
      </c>
      <c r="AV316" s="15" t="s">
        <v>133</v>
      </c>
      <c r="AW316" s="15" t="s">
        <v>30</v>
      </c>
      <c r="AX316" s="15" t="s">
        <v>79</v>
      </c>
      <c r="AY316" s="276" t="s">
        <v>125</v>
      </c>
    </row>
    <row r="317" s="2" customFormat="1" ht="33" customHeight="1">
      <c r="A317" s="38"/>
      <c r="B317" s="39"/>
      <c r="C317" s="214" t="s">
        <v>345</v>
      </c>
      <c r="D317" s="214" t="s">
        <v>128</v>
      </c>
      <c r="E317" s="215" t="s">
        <v>430</v>
      </c>
      <c r="F317" s="216" t="s">
        <v>431</v>
      </c>
      <c r="G317" s="217" t="s">
        <v>170</v>
      </c>
      <c r="H317" s="218">
        <v>235.69999999999999</v>
      </c>
      <c r="I317" s="219"/>
      <c r="J317" s="220">
        <f>ROUND(I317*H317,2)</f>
        <v>0</v>
      </c>
      <c r="K317" s="216" t="s">
        <v>1</v>
      </c>
      <c r="L317" s="44"/>
      <c r="M317" s="221" t="s">
        <v>1</v>
      </c>
      <c r="N317" s="222" t="s">
        <v>38</v>
      </c>
      <c r="O317" s="91"/>
      <c r="P317" s="223">
        <f>O317*H317</f>
        <v>0</v>
      </c>
      <c r="Q317" s="223">
        <v>0</v>
      </c>
      <c r="R317" s="223">
        <f>Q317*H317</f>
        <v>0</v>
      </c>
      <c r="S317" s="223">
        <v>0</v>
      </c>
      <c r="T317" s="224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5" t="s">
        <v>202</v>
      </c>
      <c r="AT317" s="225" t="s">
        <v>128</v>
      </c>
      <c r="AU317" s="225" t="s">
        <v>81</v>
      </c>
      <c r="AY317" s="17" t="s">
        <v>125</v>
      </c>
      <c r="BE317" s="226">
        <f>IF(N317="základní",J317,0)</f>
        <v>0</v>
      </c>
      <c r="BF317" s="226">
        <f>IF(N317="snížená",J317,0)</f>
        <v>0</v>
      </c>
      <c r="BG317" s="226">
        <f>IF(N317="zákl. přenesená",J317,0)</f>
        <v>0</v>
      </c>
      <c r="BH317" s="226">
        <f>IF(N317="sníž. přenesená",J317,0)</f>
        <v>0</v>
      </c>
      <c r="BI317" s="226">
        <f>IF(N317="nulová",J317,0)</f>
        <v>0</v>
      </c>
      <c r="BJ317" s="17" t="s">
        <v>79</v>
      </c>
      <c r="BK317" s="226">
        <f>ROUND(I317*H317,2)</f>
        <v>0</v>
      </c>
      <c r="BL317" s="17" t="s">
        <v>202</v>
      </c>
      <c r="BM317" s="225" t="s">
        <v>432</v>
      </c>
    </row>
    <row r="318" s="2" customFormat="1">
      <c r="A318" s="38"/>
      <c r="B318" s="39"/>
      <c r="C318" s="40"/>
      <c r="D318" s="227" t="s">
        <v>135</v>
      </c>
      <c r="E318" s="40"/>
      <c r="F318" s="228" t="s">
        <v>431</v>
      </c>
      <c r="G318" s="40"/>
      <c r="H318" s="40"/>
      <c r="I318" s="229"/>
      <c r="J318" s="40"/>
      <c r="K318" s="40"/>
      <c r="L318" s="44"/>
      <c r="M318" s="230"/>
      <c r="N318" s="231"/>
      <c r="O318" s="91"/>
      <c r="P318" s="91"/>
      <c r="Q318" s="91"/>
      <c r="R318" s="91"/>
      <c r="S318" s="91"/>
      <c r="T318" s="92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135</v>
      </c>
      <c r="AU318" s="17" t="s">
        <v>81</v>
      </c>
    </row>
    <row r="319" s="2" customFormat="1" ht="24.15" customHeight="1">
      <c r="A319" s="38"/>
      <c r="B319" s="39"/>
      <c r="C319" s="214" t="s">
        <v>433</v>
      </c>
      <c r="D319" s="214" t="s">
        <v>128</v>
      </c>
      <c r="E319" s="215" t="s">
        <v>434</v>
      </c>
      <c r="F319" s="216" t="s">
        <v>435</v>
      </c>
      <c r="G319" s="217" t="s">
        <v>170</v>
      </c>
      <c r="H319" s="218">
        <v>235.69999999999999</v>
      </c>
      <c r="I319" s="219"/>
      <c r="J319" s="220">
        <f>ROUND(I319*H319,2)</f>
        <v>0</v>
      </c>
      <c r="K319" s="216" t="s">
        <v>1</v>
      </c>
      <c r="L319" s="44"/>
      <c r="M319" s="221" t="s">
        <v>1</v>
      </c>
      <c r="N319" s="222" t="s">
        <v>38</v>
      </c>
      <c r="O319" s="91"/>
      <c r="P319" s="223">
        <f>O319*H319</f>
        <v>0</v>
      </c>
      <c r="Q319" s="223">
        <v>0</v>
      </c>
      <c r="R319" s="223">
        <f>Q319*H319</f>
        <v>0</v>
      </c>
      <c r="S319" s="223">
        <v>0.027199999999999998</v>
      </c>
      <c r="T319" s="224">
        <f>S319*H319</f>
        <v>6.411039999999999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5" t="s">
        <v>202</v>
      </c>
      <c r="AT319" s="225" t="s">
        <v>128</v>
      </c>
      <c r="AU319" s="225" t="s">
        <v>81</v>
      </c>
      <c r="AY319" s="17" t="s">
        <v>125</v>
      </c>
      <c r="BE319" s="226">
        <f>IF(N319="základní",J319,0)</f>
        <v>0</v>
      </c>
      <c r="BF319" s="226">
        <f>IF(N319="snížená",J319,0)</f>
        <v>0</v>
      </c>
      <c r="BG319" s="226">
        <f>IF(N319="zákl. přenesená",J319,0)</f>
        <v>0</v>
      </c>
      <c r="BH319" s="226">
        <f>IF(N319="sníž. přenesená",J319,0)</f>
        <v>0</v>
      </c>
      <c r="BI319" s="226">
        <f>IF(N319="nulová",J319,0)</f>
        <v>0</v>
      </c>
      <c r="BJ319" s="17" t="s">
        <v>79</v>
      </c>
      <c r="BK319" s="226">
        <f>ROUND(I319*H319,2)</f>
        <v>0</v>
      </c>
      <c r="BL319" s="17" t="s">
        <v>202</v>
      </c>
      <c r="BM319" s="225" t="s">
        <v>436</v>
      </c>
    </row>
    <row r="320" s="2" customFormat="1">
      <c r="A320" s="38"/>
      <c r="B320" s="39"/>
      <c r="C320" s="40"/>
      <c r="D320" s="227" t="s">
        <v>135</v>
      </c>
      <c r="E320" s="40"/>
      <c r="F320" s="228" t="s">
        <v>435</v>
      </c>
      <c r="G320" s="40"/>
      <c r="H320" s="40"/>
      <c r="I320" s="229"/>
      <c r="J320" s="40"/>
      <c r="K320" s="40"/>
      <c r="L320" s="44"/>
      <c r="M320" s="230"/>
      <c r="N320" s="231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135</v>
      </c>
      <c r="AU320" s="17" t="s">
        <v>81</v>
      </c>
    </row>
    <row r="321" s="2" customFormat="1" ht="24.15" customHeight="1">
      <c r="A321" s="38"/>
      <c r="B321" s="39"/>
      <c r="C321" s="214" t="s">
        <v>349</v>
      </c>
      <c r="D321" s="214" t="s">
        <v>128</v>
      </c>
      <c r="E321" s="215" t="s">
        <v>437</v>
      </c>
      <c r="F321" s="216" t="s">
        <v>438</v>
      </c>
      <c r="G321" s="217" t="s">
        <v>148</v>
      </c>
      <c r="H321" s="218">
        <v>60.5</v>
      </c>
      <c r="I321" s="219"/>
      <c r="J321" s="220">
        <f>ROUND(I321*H321,2)</f>
        <v>0</v>
      </c>
      <c r="K321" s="216" t="s">
        <v>1</v>
      </c>
      <c r="L321" s="44"/>
      <c r="M321" s="221" t="s">
        <v>1</v>
      </c>
      <c r="N321" s="222" t="s">
        <v>38</v>
      </c>
      <c r="O321" s="91"/>
      <c r="P321" s="223">
        <f>O321*H321</f>
        <v>0</v>
      </c>
      <c r="Q321" s="223">
        <v>0</v>
      </c>
      <c r="R321" s="223">
        <f>Q321*H321</f>
        <v>0</v>
      </c>
      <c r="S321" s="223">
        <v>0</v>
      </c>
      <c r="T321" s="224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5" t="s">
        <v>202</v>
      </c>
      <c r="AT321" s="225" t="s">
        <v>128</v>
      </c>
      <c r="AU321" s="225" t="s">
        <v>81</v>
      </c>
      <c r="AY321" s="17" t="s">
        <v>125</v>
      </c>
      <c r="BE321" s="226">
        <f>IF(N321="základní",J321,0)</f>
        <v>0</v>
      </c>
      <c r="BF321" s="226">
        <f>IF(N321="snížená",J321,0)</f>
        <v>0</v>
      </c>
      <c r="BG321" s="226">
        <f>IF(N321="zákl. přenesená",J321,0)</f>
        <v>0</v>
      </c>
      <c r="BH321" s="226">
        <f>IF(N321="sníž. přenesená",J321,0)</f>
        <v>0</v>
      </c>
      <c r="BI321" s="226">
        <f>IF(N321="nulová",J321,0)</f>
        <v>0</v>
      </c>
      <c r="BJ321" s="17" t="s">
        <v>79</v>
      </c>
      <c r="BK321" s="226">
        <f>ROUND(I321*H321,2)</f>
        <v>0</v>
      </c>
      <c r="BL321" s="17" t="s">
        <v>202</v>
      </c>
      <c r="BM321" s="225" t="s">
        <v>439</v>
      </c>
    </row>
    <row r="322" s="2" customFormat="1">
      <c r="A322" s="38"/>
      <c r="B322" s="39"/>
      <c r="C322" s="40"/>
      <c r="D322" s="227" t="s">
        <v>135</v>
      </c>
      <c r="E322" s="40"/>
      <c r="F322" s="228" t="s">
        <v>438</v>
      </c>
      <c r="G322" s="40"/>
      <c r="H322" s="40"/>
      <c r="I322" s="229"/>
      <c r="J322" s="40"/>
      <c r="K322" s="40"/>
      <c r="L322" s="44"/>
      <c r="M322" s="230"/>
      <c r="N322" s="231"/>
      <c r="O322" s="91"/>
      <c r="P322" s="91"/>
      <c r="Q322" s="91"/>
      <c r="R322" s="91"/>
      <c r="S322" s="91"/>
      <c r="T322" s="92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135</v>
      </c>
      <c r="AU322" s="17" t="s">
        <v>81</v>
      </c>
    </row>
    <row r="323" s="2" customFormat="1" ht="16.5" customHeight="1">
      <c r="A323" s="38"/>
      <c r="B323" s="39"/>
      <c r="C323" s="234" t="s">
        <v>440</v>
      </c>
      <c r="D323" s="234" t="s">
        <v>158</v>
      </c>
      <c r="E323" s="235" t="s">
        <v>441</v>
      </c>
      <c r="F323" s="236" t="s">
        <v>442</v>
      </c>
      <c r="G323" s="237" t="s">
        <v>148</v>
      </c>
      <c r="H323" s="238">
        <v>66.549999999999997</v>
      </c>
      <c r="I323" s="239"/>
      <c r="J323" s="240">
        <f>ROUND(I323*H323,2)</f>
        <v>0</v>
      </c>
      <c r="K323" s="236" t="s">
        <v>1</v>
      </c>
      <c r="L323" s="241"/>
      <c r="M323" s="242" t="s">
        <v>1</v>
      </c>
      <c r="N323" s="243" t="s">
        <v>38</v>
      </c>
      <c r="O323" s="91"/>
      <c r="P323" s="223">
        <f>O323*H323</f>
        <v>0</v>
      </c>
      <c r="Q323" s="223">
        <v>0</v>
      </c>
      <c r="R323" s="223">
        <f>Q323*H323</f>
        <v>0</v>
      </c>
      <c r="S323" s="223">
        <v>0</v>
      </c>
      <c r="T323" s="224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5" t="s">
        <v>235</v>
      </c>
      <c r="AT323" s="225" t="s">
        <v>158</v>
      </c>
      <c r="AU323" s="225" t="s">
        <v>81</v>
      </c>
      <c r="AY323" s="17" t="s">
        <v>125</v>
      </c>
      <c r="BE323" s="226">
        <f>IF(N323="základní",J323,0)</f>
        <v>0</v>
      </c>
      <c r="BF323" s="226">
        <f>IF(N323="snížená",J323,0)</f>
        <v>0</v>
      </c>
      <c r="BG323" s="226">
        <f>IF(N323="zákl. přenesená",J323,0)</f>
        <v>0</v>
      </c>
      <c r="BH323" s="226">
        <f>IF(N323="sníž. přenesená",J323,0)</f>
        <v>0</v>
      </c>
      <c r="BI323" s="226">
        <f>IF(N323="nulová",J323,0)</f>
        <v>0</v>
      </c>
      <c r="BJ323" s="17" t="s">
        <v>79</v>
      </c>
      <c r="BK323" s="226">
        <f>ROUND(I323*H323,2)</f>
        <v>0</v>
      </c>
      <c r="BL323" s="17" t="s">
        <v>202</v>
      </c>
      <c r="BM323" s="225" t="s">
        <v>443</v>
      </c>
    </row>
    <row r="324" s="2" customFormat="1">
      <c r="A324" s="38"/>
      <c r="B324" s="39"/>
      <c r="C324" s="40"/>
      <c r="D324" s="227" t="s">
        <v>135</v>
      </c>
      <c r="E324" s="40"/>
      <c r="F324" s="228" t="s">
        <v>442</v>
      </c>
      <c r="G324" s="40"/>
      <c r="H324" s="40"/>
      <c r="I324" s="229"/>
      <c r="J324" s="40"/>
      <c r="K324" s="40"/>
      <c r="L324" s="44"/>
      <c r="M324" s="230"/>
      <c r="N324" s="231"/>
      <c r="O324" s="91"/>
      <c r="P324" s="91"/>
      <c r="Q324" s="91"/>
      <c r="R324" s="91"/>
      <c r="S324" s="91"/>
      <c r="T324" s="92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135</v>
      </c>
      <c r="AU324" s="17" t="s">
        <v>81</v>
      </c>
    </row>
    <row r="325" s="14" customFormat="1">
      <c r="A325" s="14"/>
      <c r="B325" s="254"/>
      <c r="C325" s="255"/>
      <c r="D325" s="227" t="s">
        <v>174</v>
      </c>
      <c r="E325" s="256" t="s">
        <v>1</v>
      </c>
      <c r="F325" s="257" t="s">
        <v>444</v>
      </c>
      <c r="G325" s="255"/>
      <c r="H325" s="258">
        <v>66.549999999999997</v>
      </c>
      <c r="I325" s="259"/>
      <c r="J325" s="255"/>
      <c r="K325" s="255"/>
      <c r="L325" s="260"/>
      <c r="M325" s="261"/>
      <c r="N325" s="262"/>
      <c r="O325" s="262"/>
      <c r="P325" s="262"/>
      <c r="Q325" s="262"/>
      <c r="R325" s="262"/>
      <c r="S325" s="262"/>
      <c r="T325" s="263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4" t="s">
        <v>174</v>
      </c>
      <c r="AU325" s="264" t="s">
        <v>81</v>
      </c>
      <c r="AV325" s="14" t="s">
        <v>81</v>
      </c>
      <c r="AW325" s="14" t="s">
        <v>30</v>
      </c>
      <c r="AX325" s="14" t="s">
        <v>73</v>
      </c>
      <c r="AY325" s="264" t="s">
        <v>125</v>
      </c>
    </row>
    <row r="326" s="15" customFormat="1">
      <c r="A326" s="15"/>
      <c r="B326" s="266"/>
      <c r="C326" s="267"/>
      <c r="D326" s="227" t="s">
        <v>174</v>
      </c>
      <c r="E326" s="268" t="s">
        <v>1</v>
      </c>
      <c r="F326" s="269" t="s">
        <v>373</v>
      </c>
      <c r="G326" s="267"/>
      <c r="H326" s="270">
        <v>66.549999999999997</v>
      </c>
      <c r="I326" s="271"/>
      <c r="J326" s="267"/>
      <c r="K326" s="267"/>
      <c r="L326" s="272"/>
      <c r="M326" s="273"/>
      <c r="N326" s="274"/>
      <c r="O326" s="274"/>
      <c r="P326" s="274"/>
      <c r="Q326" s="274"/>
      <c r="R326" s="274"/>
      <c r="S326" s="274"/>
      <c r="T326" s="27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76" t="s">
        <v>174</v>
      </c>
      <c r="AU326" s="276" t="s">
        <v>81</v>
      </c>
      <c r="AV326" s="15" t="s">
        <v>133</v>
      </c>
      <c r="AW326" s="15" t="s">
        <v>30</v>
      </c>
      <c r="AX326" s="15" t="s">
        <v>79</v>
      </c>
      <c r="AY326" s="276" t="s">
        <v>125</v>
      </c>
    </row>
    <row r="327" s="2" customFormat="1" ht="24.15" customHeight="1">
      <c r="A327" s="38"/>
      <c r="B327" s="39"/>
      <c r="C327" s="214" t="s">
        <v>352</v>
      </c>
      <c r="D327" s="214" t="s">
        <v>128</v>
      </c>
      <c r="E327" s="215" t="s">
        <v>445</v>
      </c>
      <c r="F327" s="216" t="s">
        <v>446</v>
      </c>
      <c r="G327" s="217" t="s">
        <v>148</v>
      </c>
      <c r="H327" s="218">
        <v>94</v>
      </c>
      <c r="I327" s="219"/>
      <c r="J327" s="220">
        <f>ROUND(I327*H327,2)</f>
        <v>0</v>
      </c>
      <c r="K327" s="216" t="s">
        <v>1</v>
      </c>
      <c r="L327" s="44"/>
      <c r="M327" s="221" t="s">
        <v>1</v>
      </c>
      <c r="N327" s="222" t="s">
        <v>38</v>
      </c>
      <c r="O327" s="91"/>
      <c r="P327" s="223">
        <f>O327*H327</f>
        <v>0</v>
      </c>
      <c r="Q327" s="223">
        <v>0</v>
      </c>
      <c r="R327" s="223">
        <f>Q327*H327</f>
        <v>0</v>
      </c>
      <c r="S327" s="223">
        <v>0</v>
      </c>
      <c r="T327" s="224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5" t="s">
        <v>202</v>
      </c>
      <c r="AT327" s="225" t="s">
        <v>128</v>
      </c>
      <c r="AU327" s="225" t="s">
        <v>81</v>
      </c>
      <c r="AY327" s="17" t="s">
        <v>125</v>
      </c>
      <c r="BE327" s="226">
        <f>IF(N327="základní",J327,0)</f>
        <v>0</v>
      </c>
      <c r="BF327" s="226">
        <f>IF(N327="snížená",J327,0)</f>
        <v>0</v>
      </c>
      <c r="BG327" s="226">
        <f>IF(N327="zákl. přenesená",J327,0)</f>
        <v>0</v>
      </c>
      <c r="BH327" s="226">
        <f>IF(N327="sníž. přenesená",J327,0)</f>
        <v>0</v>
      </c>
      <c r="BI327" s="226">
        <f>IF(N327="nulová",J327,0)</f>
        <v>0</v>
      </c>
      <c r="BJ327" s="17" t="s">
        <v>79</v>
      </c>
      <c r="BK327" s="226">
        <f>ROUND(I327*H327,2)</f>
        <v>0</v>
      </c>
      <c r="BL327" s="17" t="s">
        <v>202</v>
      </c>
      <c r="BM327" s="225" t="s">
        <v>447</v>
      </c>
    </row>
    <row r="328" s="2" customFormat="1">
      <c r="A328" s="38"/>
      <c r="B328" s="39"/>
      <c r="C328" s="40"/>
      <c r="D328" s="227" t="s">
        <v>135</v>
      </c>
      <c r="E328" s="40"/>
      <c r="F328" s="228" t="s">
        <v>446</v>
      </c>
      <c r="G328" s="40"/>
      <c r="H328" s="40"/>
      <c r="I328" s="229"/>
      <c r="J328" s="40"/>
      <c r="K328" s="40"/>
      <c r="L328" s="44"/>
      <c r="M328" s="230"/>
      <c r="N328" s="231"/>
      <c r="O328" s="91"/>
      <c r="P328" s="91"/>
      <c r="Q328" s="91"/>
      <c r="R328" s="91"/>
      <c r="S328" s="91"/>
      <c r="T328" s="92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135</v>
      </c>
      <c r="AU328" s="17" t="s">
        <v>81</v>
      </c>
    </row>
    <row r="329" s="2" customFormat="1" ht="16.5" customHeight="1">
      <c r="A329" s="38"/>
      <c r="B329" s="39"/>
      <c r="C329" s="234" t="s">
        <v>448</v>
      </c>
      <c r="D329" s="234" t="s">
        <v>158</v>
      </c>
      <c r="E329" s="235" t="s">
        <v>441</v>
      </c>
      <c r="F329" s="236" t="s">
        <v>442</v>
      </c>
      <c r="G329" s="237" t="s">
        <v>148</v>
      </c>
      <c r="H329" s="238">
        <v>98.700000000000003</v>
      </c>
      <c r="I329" s="239"/>
      <c r="J329" s="240">
        <f>ROUND(I329*H329,2)</f>
        <v>0</v>
      </c>
      <c r="K329" s="236" t="s">
        <v>1</v>
      </c>
      <c r="L329" s="241"/>
      <c r="M329" s="242" t="s">
        <v>1</v>
      </c>
      <c r="N329" s="243" t="s">
        <v>38</v>
      </c>
      <c r="O329" s="91"/>
      <c r="P329" s="223">
        <f>O329*H329</f>
        <v>0</v>
      </c>
      <c r="Q329" s="223">
        <v>0</v>
      </c>
      <c r="R329" s="223">
        <f>Q329*H329</f>
        <v>0</v>
      </c>
      <c r="S329" s="223">
        <v>0</v>
      </c>
      <c r="T329" s="224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5" t="s">
        <v>235</v>
      </c>
      <c r="AT329" s="225" t="s">
        <v>158</v>
      </c>
      <c r="AU329" s="225" t="s">
        <v>81</v>
      </c>
      <c r="AY329" s="17" t="s">
        <v>125</v>
      </c>
      <c r="BE329" s="226">
        <f>IF(N329="základní",J329,0)</f>
        <v>0</v>
      </c>
      <c r="BF329" s="226">
        <f>IF(N329="snížená",J329,0)</f>
        <v>0</v>
      </c>
      <c r="BG329" s="226">
        <f>IF(N329="zákl. přenesená",J329,0)</f>
        <v>0</v>
      </c>
      <c r="BH329" s="226">
        <f>IF(N329="sníž. přenesená",J329,0)</f>
        <v>0</v>
      </c>
      <c r="BI329" s="226">
        <f>IF(N329="nulová",J329,0)</f>
        <v>0</v>
      </c>
      <c r="BJ329" s="17" t="s">
        <v>79</v>
      </c>
      <c r="BK329" s="226">
        <f>ROUND(I329*H329,2)</f>
        <v>0</v>
      </c>
      <c r="BL329" s="17" t="s">
        <v>202</v>
      </c>
      <c r="BM329" s="225" t="s">
        <v>449</v>
      </c>
    </row>
    <row r="330" s="2" customFormat="1">
      <c r="A330" s="38"/>
      <c r="B330" s="39"/>
      <c r="C330" s="40"/>
      <c r="D330" s="227" t="s">
        <v>135</v>
      </c>
      <c r="E330" s="40"/>
      <c r="F330" s="228" t="s">
        <v>442</v>
      </c>
      <c r="G330" s="40"/>
      <c r="H330" s="40"/>
      <c r="I330" s="229"/>
      <c r="J330" s="40"/>
      <c r="K330" s="40"/>
      <c r="L330" s="44"/>
      <c r="M330" s="230"/>
      <c r="N330" s="231"/>
      <c r="O330" s="91"/>
      <c r="P330" s="91"/>
      <c r="Q330" s="91"/>
      <c r="R330" s="91"/>
      <c r="S330" s="91"/>
      <c r="T330" s="92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135</v>
      </c>
      <c r="AU330" s="17" t="s">
        <v>81</v>
      </c>
    </row>
    <row r="331" s="14" customFormat="1">
      <c r="A331" s="14"/>
      <c r="B331" s="254"/>
      <c r="C331" s="255"/>
      <c r="D331" s="227" t="s">
        <v>174</v>
      </c>
      <c r="E331" s="256" t="s">
        <v>1</v>
      </c>
      <c r="F331" s="257" t="s">
        <v>450</v>
      </c>
      <c r="G331" s="255"/>
      <c r="H331" s="258">
        <v>98.700000000000003</v>
      </c>
      <c r="I331" s="259"/>
      <c r="J331" s="255"/>
      <c r="K331" s="255"/>
      <c r="L331" s="260"/>
      <c r="M331" s="261"/>
      <c r="N331" s="262"/>
      <c r="O331" s="262"/>
      <c r="P331" s="262"/>
      <c r="Q331" s="262"/>
      <c r="R331" s="262"/>
      <c r="S331" s="262"/>
      <c r="T331" s="263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64" t="s">
        <v>174</v>
      </c>
      <c r="AU331" s="264" t="s">
        <v>81</v>
      </c>
      <c r="AV331" s="14" t="s">
        <v>81</v>
      </c>
      <c r="AW331" s="14" t="s">
        <v>30</v>
      </c>
      <c r="AX331" s="14" t="s">
        <v>73</v>
      </c>
      <c r="AY331" s="264" t="s">
        <v>125</v>
      </c>
    </row>
    <row r="332" s="15" customFormat="1">
      <c r="A332" s="15"/>
      <c r="B332" s="266"/>
      <c r="C332" s="267"/>
      <c r="D332" s="227" t="s">
        <v>174</v>
      </c>
      <c r="E332" s="268" t="s">
        <v>1</v>
      </c>
      <c r="F332" s="269" t="s">
        <v>373</v>
      </c>
      <c r="G332" s="267"/>
      <c r="H332" s="270">
        <v>98.700000000000003</v>
      </c>
      <c r="I332" s="271"/>
      <c r="J332" s="267"/>
      <c r="K332" s="267"/>
      <c r="L332" s="272"/>
      <c r="M332" s="273"/>
      <c r="N332" s="274"/>
      <c r="O332" s="274"/>
      <c r="P332" s="274"/>
      <c r="Q332" s="274"/>
      <c r="R332" s="274"/>
      <c r="S332" s="274"/>
      <c r="T332" s="27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76" t="s">
        <v>174</v>
      </c>
      <c r="AU332" s="276" t="s">
        <v>81</v>
      </c>
      <c r="AV332" s="15" t="s">
        <v>133</v>
      </c>
      <c r="AW332" s="15" t="s">
        <v>30</v>
      </c>
      <c r="AX332" s="15" t="s">
        <v>79</v>
      </c>
      <c r="AY332" s="276" t="s">
        <v>125</v>
      </c>
    </row>
    <row r="333" s="2" customFormat="1" ht="16.5" customHeight="1">
      <c r="A333" s="38"/>
      <c r="B333" s="39"/>
      <c r="C333" s="214" t="s">
        <v>356</v>
      </c>
      <c r="D333" s="214" t="s">
        <v>128</v>
      </c>
      <c r="E333" s="215" t="s">
        <v>451</v>
      </c>
      <c r="F333" s="216" t="s">
        <v>452</v>
      </c>
      <c r="G333" s="217" t="s">
        <v>131</v>
      </c>
      <c r="H333" s="218">
        <v>10</v>
      </c>
      <c r="I333" s="219"/>
      <c r="J333" s="220">
        <f>ROUND(I333*H333,2)</f>
        <v>0</v>
      </c>
      <c r="K333" s="216" t="s">
        <v>1</v>
      </c>
      <c r="L333" s="44"/>
      <c r="M333" s="221" t="s">
        <v>1</v>
      </c>
      <c r="N333" s="222" t="s">
        <v>38</v>
      </c>
      <c r="O333" s="91"/>
      <c r="P333" s="223">
        <f>O333*H333</f>
        <v>0</v>
      </c>
      <c r="Q333" s="223">
        <v>0</v>
      </c>
      <c r="R333" s="223">
        <f>Q333*H333</f>
        <v>0</v>
      </c>
      <c r="S333" s="223">
        <v>0</v>
      </c>
      <c r="T333" s="224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5" t="s">
        <v>202</v>
      </c>
      <c r="AT333" s="225" t="s">
        <v>128</v>
      </c>
      <c r="AU333" s="225" t="s">
        <v>81</v>
      </c>
      <c r="AY333" s="17" t="s">
        <v>125</v>
      </c>
      <c r="BE333" s="226">
        <f>IF(N333="základní",J333,0)</f>
        <v>0</v>
      </c>
      <c r="BF333" s="226">
        <f>IF(N333="snížená",J333,0)</f>
        <v>0</v>
      </c>
      <c r="BG333" s="226">
        <f>IF(N333="zákl. přenesená",J333,0)</f>
        <v>0</v>
      </c>
      <c r="BH333" s="226">
        <f>IF(N333="sníž. přenesená",J333,0)</f>
        <v>0</v>
      </c>
      <c r="BI333" s="226">
        <f>IF(N333="nulová",J333,0)</f>
        <v>0</v>
      </c>
      <c r="BJ333" s="17" t="s">
        <v>79</v>
      </c>
      <c r="BK333" s="226">
        <f>ROUND(I333*H333,2)</f>
        <v>0</v>
      </c>
      <c r="BL333" s="17" t="s">
        <v>202</v>
      </c>
      <c r="BM333" s="225" t="s">
        <v>453</v>
      </c>
    </row>
    <row r="334" s="2" customFormat="1">
      <c r="A334" s="38"/>
      <c r="B334" s="39"/>
      <c r="C334" s="40"/>
      <c r="D334" s="227" t="s">
        <v>135</v>
      </c>
      <c r="E334" s="40"/>
      <c r="F334" s="228" t="s">
        <v>452</v>
      </c>
      <c r="G334" s="40"/>
      <c r="H334" s="40"/>
      <c r="I334" s="229"/>
      <c r="J334" s="40"/>
      <c r="K334" s="40"/>
      <c r="L334" s="44"/>
      <c r="M334" s="230"/>
      <c r="N334" s="231"/>
      <c r="O334" s="91"/>
      <c r="P334" s="91"/>
      <c r="Q334" s="91"/>
      <c r="R334" s="91"/>
      <c r="S334" s="91"/>
      <c r="T334" s="92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135</v>
      </c>
      <c r="AU334" s="17" t="s">
        <v>81</v>
      </c>
    </row>
    <row r="335" s="2" customFormat="1" ht="21.75" customHeight="1">
      <c r="A335" s="38"/>
      <c r="B335" s="39"/>
      <c r="C335" s="214" t="s">
        <v>454</v>
      </c>
      <c r="D335" s="214" t="s">
        <v>128</v>
      </c>
      <c r="E335" s="215" t="s">
        <v>455</v>
      </c>
      <c r="F335" s="216" t="s">
        <v>456</v>
      </c>
      <c r="G335" s="217" t="s">
        <v>131</v>
      </c>
      <c r="H335" s="218">
        <v>57</v>
      </c>
      <c r="I335" s="219"/>
      <c r="J335" s="220">
        <f>ROUND(I335*H335,2)</f>
        <v>0</v>
      </c>
      <c r="K335" s="216" t="s">
        <v>1</v>
      </c>
      <c r="L335" s="44"/>
      <c r="M335" s="221" t="s">
        <v>1</v>
      </c>
      <c r="N335" s="222" t="s">
        <v>38</v>
      </c>
      <c r="O335" s="91"/>
      <c r="P335" s="223">
        <f>O335*H335</f>
        <v>0</v>
      </c>
      <c r="Q335" s="223">
        <v>0</v>
      </c>
      <c r="R335" s="223">
        <f>Q335*H335</f>
        <v>0</v>
      </c>
      <c r="S335" s="223">
        <v>0</v>
      </c>
      <c r="T335" s="224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25" t="s">
        <v>202</v>
      </c>
      <c r="AT335" s="225" t="s">
        <v>128</v>
      </c>
      <c r="AU335" s="225" t="s">
        <v>81</v>
      </c>
      <c r="AY335" s="17" t="s">
        <v>125</v>
      </c>
      <c r="BE335" s="226">
        <f>IF(N335="základní",J335,0)</f>
        <v>0</v>
      </c>
      <c r="BF335" s="226">
        <f>IF(N335="snížená",J335,0)</f>
        <v>0</v>
      </c>
      <c r="BG335" s="226">
        <f>IF(N335="zákl. přenesená",J335,0)</f>
        <v>0</v>
      </c>
      <c r="BH335" s="226">
        <f>IF(N335="sníž. přenesená",J335,0)</f>
        <v>0</v>
      </c>
      <c r="BI335" s="226">
        <f>IF(N335="nulová",J335,0)</f>
        <v>0</v>
      </c>
      <c r="BJ335" s="17" t="s">
        <v>79</v>
      </c>
      <c r="BK335" s="226">
        <f>ROUND(I335*H335,2)</f>
        <v>0</v>
      </c>
      <c r="BL335" s="17" t="s">
        <v>202</v>
      </c>
      <c r="BM335" s="225" t="s">
        <v>457</v>
      </c>
    </row>
    <row r="336" s="2" customFormat="1">
      <c r="A336" s="38"/>
      <c r="B336" s="39"/>
      <c r="C336" s="40"/>
      <c r="D336" s="227" t="s">
        <v>135</v>
      </c>
      <c r="E336" s="40"/>
      <c r="F336" s="228" t="s">
        <v>456</v>
      </c>
      <c r="G336" s="40"/>
      <c r="H336" s="40"/>
      <c r="I336" s="229"/>
      <c r="J336" s="40"/>
      <c r="K336" s="40"/>
      <c r="L336" s="44"/>
      <c r="M336" s="230"/>
      <c r="N336" s="231"/>
      <c r="O336" s="91"/>
      <c r="P336" s="91"/>
      <c r="Q336" s="91"/>
      <c r="R336" s="91"/>
      <c r="S336" s="91"/>
      <c r="T336" s="92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135</v>
      </c>
      <c r="AU336" s="17" t="s">
        <v>81</v>
      </c>
    </row>
    <row r="337" s="2" customFormat="1" ht="24.15" customHeight="1">
      <c r="A337" s="38"/>
      <c r="B337" s="39"/>
      <c r="C337" s="214" t="s">
        <v>359</v>
      </c>
      <c r="D337" s="214" t="s">
        <v>128</v>
      </c>
      <c r="E337" s="215" t="s">
        <v>458</v>
      </c>
      <c r="F337" s="216" t="s">
        <v>459</v>
      </c>
      <c r="G337" s="217" t="s">
        <v>267</v>
      </c>
      <c r="H337" s="265"/>
      <c r="I337" s="219"/>
      <c r="J337" s="220">
        <f>ROUND(I337*H337,2)</f>
        <v>0</v>
      </c>
      <c r="K337" s="216" t="s">
        <v>1</v>
      </c>
      <c r="L337" s="44"/>
      <c r="M337" s="221" t="s">
        <v>1</v>
      </c>
      <c r="N337" s="222" t="s">
        <v>38</v>
      </c>
      <c r="O337" s="91"/>
      <c r="P337" s="223">
        <f>O337*H337</f>
        <v>0</v>
      </c>
      <c r="Q337" s="223">
        <v>0</v>
      </c>
      <c r="R337" s="223">
        <f>Q337*H337</f>
        <v>0</v>
      </c>
      <c r="S337" s="223">
        <v>0</v>
      </c>
      <c r="T337" s="224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25" t="s">
        <v>202</v>
      </c>
      <c r="AT337" s="225" t="s">
        <v>128</v>
      </c>
      <c r="AU337" s="225" t="s">
        <v>81</v>
      </c>
      <c r="AY337" s="17" t="s">
        <v>125</v>
      </c>
      <c r="BE337" s="226">
        <f>IF(N337="základní",J337,0)</f>
        <v>0</v>
      </c>
      <c r="BF337" s="226">
        <f>IF(N337="snížená",J337,0)</f>
        <v>0</v>
      </c>
      <c r="BG337" s="226">
        <f>IF(N337="zákl. přenesená",J337,0)</f>
        <v>0</v>
      </c>
      <c r="BH337" s="226">
        <f>IF(N337="sníž. přenesená",J337,0)</f>
        <v>0</v>
      </c>
      <c r="BI337" s="226">
        <f>IF(N337="nulová",J337,0)</f>
        <v>0</v>
      </c>
      <c r="BJ337" s="17" t="s">
        <v>79</v>
      </c>
      <c r="BK337" s="226">
        <f>ROUND(I337*H337,2)</f>
        <v>0</v>
      </c>
      <c r="BL337" s="17" t="s">
        <v>202</v>
      </c>
      <c r="BM337" s="225" t="s">
        <v>460</v>
      </c>
    </row>
    <row r="338" s="2" customFormat="1">
      <c r="A338" s="38"/>
      <c r="B338" s="39"/>
      <c r="C338" s="40"/>
      <c r="D338" s="227" t="s">
        <v>135</v>
      </c>
      <c r="E338" s="40"/>
      <c r="F338" s="228" t="s">
        <v>459</v>
      </c>
      <c r="G338" s="40"/>
      <c r="H338" s="40"/>
      <c r="I338" s="229"/>
      <c r="J338" s="40"/>
      <c r="K338" s="40"/>
      <c r="L338" s="44"/>
      <c r="M338" s="230"/>
      <c r="N338" s="231"/>
      <c r="O338" s="91"/>
      <c r="P338" s="91"/>
      <c r="Q338" s="91"/>
      <c r="R338" s="91"/>
      <c r="S338" s="91"/>
      <c r="T338" s="92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135</v>
      </c>
      <c r="AU338" s="17" t="s">
        <v>81</v>
      </c>
    </row>
    <row r="339" s="12" customFormat="1" ht="22.8" customHeight="1">
      <c r="A339" s="12"/>
      <c r="B339" s="198"/>
      <c r="C339" s="199"/>
      <c r="D339" s="200" t="s">
        <v>72</v>
      </c>
      <c r="E339" s="212" t="s">
        <v>461</v>
      </c>
      <c r="F339" s="212" t="s">
        <v>462</v>
      </c>
      <c r="G339" s="199"/>
      <c r="H339" s="199"/>
      <c r="I339" s="202"/>
      <c r="J339" s="213">
        <f>BK339</f>
        <v>0</v>
      </c>
      <c r="K339" s="199"/>
      <c r="L339" s="204"/>
      <c r="M339" s="205"/>
      <c r="N339" s="206"/>
      <c r="O339" s="206"/>
      <c r="P339" s="207">
        <f>SUM(P340:P353)</f>
        <v>0</v>
      </c>
      <c r="Q339" s="206"/>
      <c r="R339" s="207">
        <f>SUM(R340:R353)</f>
        <v>0</v>
      </c>
      <c r="S339" s="206"/>
      <c r="T339" s="208">
        <f>SUM(T340:T353)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09" t="s">
        <v>81</v>
      </c>
      <c r="AT339" s="210" t="s">
        <v>72</v>
      </c>
      <c r="AU339" s="210" t="s">
        <v>79</v>
      </c>
      <c r="AY339" s="209" t="s">
        <v>125</v>
      </c>
      <c r="BK339" s="211">
        <f>SUM(BK340:BK353)</f>
        <v>0</v>
      </c>
    </row>
    <row r="340" s="2" customFormat="1" ht="24.15" customHeight="1">
      <c r="A340" s="38"/>
      <c r="B340" s="39"/>
      <c r="C340" s="214" t="s">
        <v>463</v>
      </c>
      <c r="D340" s="214" t="s">
        <v>128</v>
      </c>
      <c r="E340" s="215" t="s">
        <v>464</v>
      </c>
      <c r="F340" s="216" t="s">
        <v>465</v>
      </c>
      <c r="G340" s="217" t="s">
        <v>170</v>
      </c>
      <c r="H340" s="218">
        <v>10</v>
      </c>
      <c r="I340" s="219"/>
      <c r="J340" s="220">
        <f>ROUND(I340*H340,2)</f>
        <v>0</v>
      </c>
      <c r="K340" s="216" t="s">
        <v>1</v>
      </c>
      <c r="L340" s="44"/>
      <c r="M340" s="221" t="s">
        <v>1</v>
      </c>
      <c r="N340" s="222" t="s">
        <v>38</v>
      </c>
      <c r="O340" s="91"/>
      <c r="P340" s="223">
        <f>O340*H340</f>
        <v>0</v>
      </c>
      <c r="Q340" s="223">
        <v>0</v>
      </c>
      <c r="R340" s="223">
        <f>Q340*H340</f>
        <v>0</v>
      </c>
      <c r="S340" s="223">
        <v>0</v>
      </c>
      <c r="T340" s="224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25" t="s">
        <v>202</v>
      </c>
      <c r="AT340" s="225" t="s">
        <v>128</v>
      </c>
      <c r="AU340" s="225" t="s">
        <v>81</v>
      </c>
      <c r="AY340" s="17" t="s">
        <v>125</v>
      </c>
      <c r="BE340" s="226">
        <f>IF(N340="základní",J340,0)</f>
        <v>0</v>
      </c>
      <c r="BF340" s="226">
        <f>IF(N340="snížená",J340,0)</f>
        <v>0</v>
      </c>
      <c r="BG340" s="226">
        <f>IF(N340="zákl. přenesená",J340,0)</f>
        <v>0</v>
      </c>
      <c r="BH340" s="226">
        <f>IF(N340="sníž. přenesená",J340,0)</f>
        <v>0</v>
      </c>
      <c r="BI340" s="226">
        <f>IF(N340="nulová",J340,0)</f>
        <v>0</v>
      </c>
      <c r="BJ340" s="17" t="s">
        <v>79</v>
      </c>
      <c r="BK340" s="226">
        <f>ROUND(I340*H340,2)</f>
        <v>0</v>
      </c>
      <c r="BL340" s="17" t="s">
        <v>202</v>
      </c>
      <c r="BM340" s="225" t="s">
        <v>466</v>
      </c>
    </row>
    <row r="341" s="2" customFormat="1">
      <c r="A341" s="38"/>
      <c r="B341" s="39"/>
      <c r="C341" s="40"/>
      <c r="D341" s="227" t="s">
        <v>135</v>
      </c>
      <c r="E341" s="40"/>
      <c r="F341" s="228" t="s">
        <v>465</v>
      </c>
      <c r="G341" s="40"/>
      <c r="H341" s="40"/>
      <c r="I341" s="229"/>
      <c r="J341" s="40"/>
      <c r="K341" s="40"/>
      <c r="L341" s="44"/>
      <c r="M341" s="230"/>
      <c r="N341" s="231"/>
      <c r="O341" s="91"/>
      <c r="P341" s="91"/>
      <c r="Q341" s="91"/>
      <c r="R341" s="91"/>
      <c r="S341" s="91"/>
      <c r="T341" s="92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135</v>
      </c>
      <c r="AU341" s="17" t="s">
        <v>81</v>
      </c>
    </row>
    <row r="342" s="2" customFormat="1" ht="24.15" customHeight="1">
      <c r="A342" s="38"/>
      <c r="B342" s="39"/>
      <c r="C342" s="214" t="s">
        <v>365</v>
      </c>
      <c r="D342" s="214" t="s">
        <v>128</v>
      </c>
      <c r="E342" s="215" t="s">
        <v>467</v>
      </c>
      <c r="F342" s="216" t="s">
        <v>468</v>
      </c>
      <c r="G342" s="217" t="s">
        <v>170</v>
      </c>
      <c r="H342" s="218">
        <v>10</v>
      </c>
      <c r="I342" s="219"/>
      <c r="J342" s="220">
        <f>ROUND(I342*H342,2)</f>
        <v>0</v>
      </c>
      <c r="K342" s="216" t="s">
        <v>1</v>
      </c>
      <c r="L342" s="44"/>
      <c r="M342" s="221" t="s">
        <v>1</v>
      </c>
      <c r="N342" s="222" t="s">
        <v>38</v>
      </c>
      <c r="O342" s="91"/>
      <c r="P342" s="223">
        <f>O342*H342</f>
        <v>0</v>
      </c>
      <c r="Q342" s="223">
        <v>0</v>
      </c>
      <c r="R342" s="223">
        <f>Q342*H342</f>
        <v>0</v>
      </c>
      <c r="S342" s="223">
        <v>0</v>
      </c>
      <c r="T342" s="224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5" t="s">
        <v>202</v>
      </c>
      <c r="AT342" s="225" t="s">
        <v>128</v>
      </c>
      <c r="AU342" s="225" t="s">
        <v>81</v>
      </c>
      <c r="AY342" s="17" t="s">
        <v>125</v>
      </c>
      <c r="BE342" s="226">
        <f>IF(N342="základní",J342,0)</f>
        <v>0</v>
      </c>
      <c r="BF342" s="226">
        <f>IF(N342="snížená",J342,0)</f>
        <v>0</v>
      </c>
      <c r="BG342" s="226">
        <f>IF(N342="zákl. přenesená",J342,0)</f>
        <v>0</v>
      </c>
      <c r="BH342" s="226">
        <f>IF(N342="sníž. přenesená",J342,0)</f>
        <v>0</v>
      </c>
      <c r="BI342" s="226">
        <f>IF(N342="nulová",J342,0)</f>
        <v>0</v>
      </c>
      <c r="BJ342" s="17" t="s">
        <v>79</v>
      </c>
      <c r="BK342" s="226">
        <f>ROUND(I342*H342,2)</f>
        <v>0</v>
      </c>
      <c r="BL342" s="17" t="s">
        <v>202</v>
      </c>
      <c r="BM342" s="225" t="s">
        <v>469</v>
      </c>
    </row>
    <row r="343" s="2" customFormat="1">
      <c r="A343" s="38"/>
      <c r="B343" s="39"/>
      <c r="C343" s="40"/>
      <c r="D343" s="227" t="s">
        <v>135</v>
      </c>
      <c r="E343" s="40"/>
      <c r="F343" s="228" t="s">
        <v>468</v>
      </c>
      <c r="G343" s="40"/>
      <c r="H343" s="40"/>
      <c r="I343" s="229"/>
      <c r="J343" s="40"/>
      <c r="K343" s="40"/>
      <c r="L343" s="44"/>
      <c r="M343" s="230"/>
      <c r="N343" s="231"/>
      <c r="O343" s="91"/>
      <c r="P343" s="91"/>
      <c r="Q343" s="91"/>
      <c r="R343" s="91"/>
      <c r="S343" s="91"/>
      <c r="T343" s="92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135</v>
      </c>
      <c r="AU343" s="17" t="s">
        <v>81</v>
      </c>
    </row>
    <row r="344" s="2" customFormat="1" ht="24.15" customHeight="1">
      <c r="A344" s="38"/>
      <c r="B344" s="39"/>
      <c r="C344" s="214" t="s">
        <v>470</v>
      </c>
      <c r="D344" s="214" t="s">
        <v>128</v>
      </c>
      <c r="E344" s="215" t="s">
        <v>471</v>
      </c>
      <c r="F344" s="216" t="s">
        <v>472</v>
      </c>
      <c r="G344" s="217" t="s">
        <v>170</v>
      </c>
      <c r="H344" s="218">
        <v>10</v>
      </c>
      <c r="I344" s="219"/>
      <c r="J344" s="220">
        <f>ROUND(I344*H344,2)</f>
        <v>0</v>
      </c>
      <c r="K344" s="216" t="s">
        <v>1</v>
      </c>
      <c r="L344" s="44"/>
      <c r="M344" s="221" t="s">
        <v>1</v>
      </c>
      <c r="N344" s="222" t="s">
        <v>38</v>
      </c>
      <c r="O344" s="91"/>
      <c r="P344" s="223">
        <f>O344*H344</f>
        <v>0</v>
      </c>
      <c r="Q344" s="223">
        <v>0</v>
      </c>
      <c r="R344" s="223">
        <f>Q344*H344</f>
        <v>0</v>
      </c>
      <c r="S344" s="223">
        <v>0</v>
      </c>
      <c r="T344" s="224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5" t="s">
        <v>202</v>
      </c>
      <c r="AT344" s="225" t="s">
        <v>128</v>
      </c>
      <c r="AU344" s="225" t="s">
        <v>81</v>
      </c>
      <c r="AY344" s="17" t="s">
        <v>125</v>
      </c>
      <c r="BE344" s="226">
        <f>IF(N344="základní",J344,0)</f>
        <v>0</v>
      </c>
      <c r="BF344" s="226">
        <f>IF(N344="snížená",J344,0)</f>
        <v>0</v>
      </c>
      <c r="BG344" s="226">
        <f>IF(N344="zákl. přenesená",J344,0)</f>
        <v>0</v>
      </c>
      <c r="BH344" s="226">
        <f>IF(N344="sníž. přenesená",J344,0)</f>
        <v>0</v>
      </c>
      <c r="BI344" s="226">
        <f>IF(N344="nulová",J344,0)</f>
        <v>0</v>
      </c>
      <c r="BJ344" s="17" t="s">
        <v>79</v>
      </c>
      <c r="BK344" s="226">
        <f>ROUND(I344*H344,2)</f>
        <v>0</v>
      </c>
      <c r="BL344" s="17" t="s">
        <v>202</v>
      </c>
      <c r="BM344" s="225" t="s">
        <v>473</v>
      </c>
    </row>
    <row r="345" s="2" customFormat="1">
      <c r="A345" s="38"/>
      <c r="B345" s="39"/>
      <c r="C345" s="40"/>
      <c r="D345" s="227" t="s">
        <v>135</v>
      </c>
      <c r="E345" s="40"/>
      <c r="F345" s="228" t="s">
        <v>472</v>
      </c>
      <c r="G345" s="40"/>
      <c r="H345" s="40"/>
      <c r="I345" s="229"/>
      <c r="J345" s="40"/>
      <c r="K345" s="40"/>
      <c r="L345" s="44"/>
      <c r="M345" s="230"/>
      <c r="N345" s="231"/>
      <c r="O345" s="91"/>
      <c r="P345" s="91"/>
      <c r="Q345" s="91"/>
      <c r="R345" s="91"/>
      <c r="S345" s="91"/>
      <c r="T345" s="92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135</v>
      </c>
      <c r="AU345" s="17" t="s">
        <v>81</v>
      </c>
    </row>
    <row r="346" s="2" customFormat="1" ht="24.15" customHeight="1">
      <c r="A346" s="38"/>
      <c r="B346" s="39"/>
      <c r="C346" s="214" t="s">
        <v>376</v>
      </c>
      <c r="D346" s="214" t="s">
        <v>128</v>
      </c>
      <c r="E346" s="215" t="s">
        <v>474</v>
      </c>
      <c r="F346" s="216" t="s">
        <v>475</v>
      </c>
      <c r="G346" s="217" t="s">
        <v>170</v>
      </c>
      <c r="H346" s="218">
        <v>10</v>
      </c>
      <c r="I346" s="219"/>
      <c r="J346" s="220">
        <f>ROUND(I346*H346,2)</f>
        <v>0</v>
      </c>
      <c r="K346" s="216" t="s">
        <v>1</v>
      </c>
      <c r="L346" s="44"/>
      <c r="M346" s="221" t="s">
        <v>1</v>
      </c>
      <c r="N346" s="222" t="s">
        <v>38</v>
      </c>
      <c r="O346" s="91"/>
      <c r="P346" s="223">
        <f>O346*H346</f>
        <v>0</v>
      </c>
      <c r="Q346" s="223">
        <v>0</v>
      </c>
      <c r="R346" s="223">
        <f>Q346*H346</f>
        <v>0</v>
      </c>
      <c r="S346" s="223">
        <v>0</v>
      </c>
      <c r="T346" s="224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25" t="s">
        <v>202</v>
      </c>
      <c r="AT346" s="225" t="s">
        <v>128</v>
      </c>
      <c r="AU346" s="225" t="s">
        <v>81</v>
      </c>
      <c r="AY346" s="17" t="s">
        <v>125</v>
      </c>
      <c r="BE346" s="226">
        <f>IF(N346="základní",J346,0)</f>
        <v>0</v>
      </c>
      <c r="BF346" s="226">
        <f>IF(N346="snížená",J346,0)</f>
        <v>0</v>
      </c>
      <c r="BG346" s="226">
        <f>IF(N346="zákl. přenesená",J346,0)</f>
        <v>0</v>
      </c>
      <c r="BH346" s="226">
        <f>IF(N346="sníž. přenesená",J346,0)</f>
        <v>0</v>
      </c>
      <c r="BI346" s="226">
        <f>IF(N346="nulová",J346,0)</f>
        <v>0</v>
      </c>
      <c r="BJ346" s="17" t="s">
        <v>79</v>
      </c>
      <c r="BK346" s="226">
        <f>ROUND(I346*H346,2)</f>
        <v>0</v>
      </c>
      <c r="BL346" s="17" t="s">
        <v>202</v>
      </c>
      <c r="BM346" s="225" t="s">
        <v>476</v>
      </c>
    </row>
    <row r="347" s="2" customFormat="1">
      <c r="A347" s="38"/>
      <c r="B347" s="39"/>
      <c r="C347" s="40"/>
      <c r="D347" s="227" t="s">
        <v>135</v>
      </c>
      <c r="E347" s="40"/>
      <c r="F347" s="228" t="s">
        <v>475</v>
      </c>
      <c r="G347" s="40"/>
      <c r="H347" s="40"/>
      <c r="I347" s="229"/>
      <c r="J347" s="40"/>
      <c r="K347" s="40"/>
      <c r="L347" s="44"/>
      <c r="M347" s="230"/>
      <c r="N347" s="231"/>
      <c r="O347" s="91"/>
      <c r="P347" s="91"/>
      <c r="Q347" s="91"/>
      <c r="R347" s="91"/>
      <c r="S347" s="91"/>
      <c r="T347" s="92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17" t="s">
        <v>135</v>
      </c>
      <c r="AU347" s="17" t="s">
        <v>81</v>
      </c>
    </row>
    <row r="348" s="2" customFormat="1" ht="24.15" customHeight="1">
      <c r="A348" s="38"/>
      <c r="B348" s="39"/>
      <c r="C348" s="214" t="s">
        <v>477</v>
      </c>
      <c r="D348" s="214" t="s">
        <v>128</v>
      </c>
      <c r="E348" s="215" t="s">
        <v>478</v>
      </c>
      <c r="F348" s="216" t="s">
        <v>479</v>
      </c>
      <c r="G348" s="217" t="s">
        <v>148</v>
      </c>
      <c r="H348" s="218">
        <v>35</v>
      </c>
      <c r="I348" s="219"/>
      <c r="J348" s="220">
        <f>ROUND(I348*H348,2)</f>
        <v>0</v>
      </c>
      <c r="K348" s="216" t="s">
        <v>1</v>
      </c>
      <c r="L348" s="44"/>
      <c r="M348" s="221" t="s">
        <v>1</v>
      </c>
      <c r="N348" s="222" t="s">
        <v>38</v>
      </c>
      <c r="O348" s="91"/>
      <c r="P348" s="223">
        <f>O348*H348</f>
        <v>0</v>
      </c>
      <c r="Q348" s="223">
        <v>0</v>
      </c>
      <c r="R348" s="223">
        <f>Q348*H348</f>
        <v>0</v>
      </c>
      <c r="S348" s="223">
        <v>0</v>
      </c>
      <c r="T348" s="224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25" t="s">
        <v>202</v>
      </c>
      <c r="AT348" s="225" t="s">
        <v>128</v>
      </c>
      <c r="AU348" s="225" t="s">
        <v>81</v>
      </c>
      <c r="AY348" s="17" t="s">
        <v>125</v>
      </c>
      <c r="BE348" s="226">
        <f>IF(N348="základní",J348,0)</f>
        <v>0</v>
      </c>
      <c r="BF348" s="226">
        <f>IF(N348="snížená",J348,0)</f>
        <v>0</v>
      </c>
      <c r="BG348" s="226">
        <f>IF(N348="zákl. přenesená",J348,0)</f>
        <v>0</v>
      </c>
      <c r="BH348" s="226">
        <f>IF(N348="sníž. přenesená",J348,0)</f>
        <v>0</v>
      </c>
      <c r="BI348" s="226">
        <f>IF(N348="nulová",J348,0)</f>
        <v>0</v>
      </c>
      <c r="BJ348" s="17" t="s">
        <v>79</v>
      </c>
      <c r="BK348" s="226">
        <f>ROUND(I348*H348,2)</f>
        <v>0</v>
      </c>
      <c r="BL348" s="17" t="s">
        <v>202</v>
      </c>
      <c r="BM348" s="225" t="s">
        <v>480</v>
      </c>
    </row>
    <row r="349" s="2" customFormat="1">
      <c r="A349" s="38"/>
      <c r="B349" s="39"/>
      <c r="C349" s="40"/>
      <c r="D349" s="227" t="s">
        <v>135</v>
      </c>
      <c r="E349" s="40"/>
      <c r="F349" s="228" t="s">
        <v>479</v>
      </c>
      <c r="G349" s="40"/>
      <c r="H349" s="40"/>
      <c r="I349" s="229"/>
      <c r="J349" s="40"/>
      <c r="K349" s="40"/>
      <c r="L349" s="44"/>
      <c r="M349" s="230"/>
      <c r="N349" s="231"/>
      <c r="O349" s="91"/>
      <c r="P349" s="91"/>
      <c r="Q349" s="91"/>
      <c r="R349" s="91"/>
      <c r="S349" s="91"/>
      <c r="T349" s="92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135</v>
      </c>
      <c r="AU349" s="17" t="s">
        <v>81</v>
      </c>
    </row>
    <row r="350" s="2" customFormat="1" ht="24.15" customHeight="1">
      <c r="A350" s="38"/>
      <c r="B350" s="39"/>
      <c r="C350" s="214" t="s">
        <v>380</v>
      </c>
      <c r="D350" s="214" t="s">
        <v>128</v>
      </c>
      <c r="E350" s="215" t="s">
        <v>481</v>
      </c>
      <c r="F350" s="216" t="s">
        <v>482</v>
      </c>
      <c r="G350" s="217" t="s">
        <v>148</v>
      </c>
      <c r="H350" s="218">
        <v>35</v>
      </c>
      <c r="I350" s="219"/>
      <c r="J350" s="220">
        <f>ROUND(I350*H350,2)</f>
        <v>0</v>
      </c>
      <c r="K350" s="216" t="s">
        <v>1</v>
      </c>
      <c r="L350" s="44"/>
      <c r="M350" s="221" t="s">
        <v>1</v>
      </c>
      <c r="N350" s="222" t="s">
        <v>38</v>
      </c>
      <c r="O350" s="91"/>
      <c r="P350" s="223">
        <f>O350*H350</f>
        <v>0</v>
      </c>
      <c r="Q350" s="223">
        <v>0</v>
      </c>
      <c r="R350" s="223">
        <f>Q350*H350</f>
        <v>0</v>
      </c>
      <c r="S350" s="223">
        <v>0</v>
      </c>
      <c r="T350" s="224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25" t="s">
        <v>202</v>
      </c>
      <c r="AT350" s="225" t="s">
        <v>128</v>
      </c>
      <c r="AU350" s="225" t="s">
        <v>81</v>
      </c>
      <c r="AY350" s="17" t="s">
        <v>125</v>
      </c>
      <c r="BE350" s="226">
        <f>IF(N350="základní",J350,0)</f>
        <v>0</v>
      </c>
      <c r="BF350" s="226">
        <f>IF(N350="snížená",J350,0)</f>
        <v>0</v>
      </c>
      <c r="BG350" s="226">
        <f>IF(N350="zákl. přenesená",J350,0)</f>
        <v>0</v>
      </c>
      <c r="BH350" s="226">
        <f>IF(N350="sníž. přenesená",J350,0)</f>
        <v>0</v>
      </c>
      <c r="BI350" s="226">
        <f>IF(N350="nulová",J350,0)</f>
        <v>0</v>
      </c>
      <c r="BJ350" s="17" t="s">
        <v>79</v>
      </c>
      <c r="BK350" s="226">
        <f>ROUND(I350*H350,2)</f>
        <v>0</v>
      </c>
      <c r="BL350" s="17" t="s">
        <v>202</v>
      </c>
      <c r="BM350" s="225" t="s">
        <v>483</v>
      </c>
    </row>
    <row r="351" s="2" customFormat="1">
      <c r="A351" s="38"/>
      <c r="B351" s="39"/>
      <c r="C351" s="40"/>
      <c r="D351" s="227" t="s">
        <v>135</v>
      </c>
      <c r="E351" s="40"/>
      <c r="F351" s="228" t="s">
        <v>482</v>
      </c>
      <c r="G351" s="40"/>
      <c r="H351" s="40"/>
      <c r="I351" s="229"/>
      <c r="J351" s="40"/>
      <c r="K351" s="40"/>
      <c r="L351" s="44"/>
      <c r="M351" s="230"/>
      <c r="N351" s="231"/>
      <c r="O351" s="91"/>
      <c r="P351" s="91"/>
      <c r="Q351" s="91"/>
      <c r="R351" s="91"/>
      <c r="S351" s="91"/>
      <c r="T351" s="92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7" t="s">
        <v>135</v>
      </c>
      <c r="AU351" s="17" t="s">
        <v>81</v>
      </c>
    </row>
    <row r="352" s="2" customFormat="1" ht="24.15" customHeight="1">
      <c r="A352" s="38"/>
      <c r="B352" s="39"/>
      <c r="C352" s="214" t="s">
        <v>484</v>
      </c>
      <c r="D352" s="214" t="s">
        <v>128</v>
      </c>
      <c r="E352" s="215" t="s">
        <v>485</v>
      </c>
      <c r="F352" s="216" t="s">
        <v>486</v>
      </c>
      <c r="G352" s="217" t="s">
        <v>148</v>
      </c>
      <c r="H352" s="218">
        <v>35</v>
      </c>
      <c r="I352" s="219"/>
      <c r="J352" s="220">
        <f>ROUND(I352*H352,2)</f>
        <v>0</v>
      </c>
      <c r="K352" s="216" t="s">
        <v>1</v>
      </c>
      <c r="L352" s="44"/>
      <c r="M352" s="221" t="s">
        <v>1</v>
      </c>
      <c r="N352" s="222" t="s">
        <v>38</v>
      </c>
      <c r="O352" s="91"/>
      <c r="P352" s="223">
        <f>O352*H352</f>
        <v>0</v>
      </c>
      <c r="Q352" s="223">
        <v>0</v>
      </c>
      <c r="R352" s="223">
        <f>Q352*H352</f>
        <v>0</v>
      </c>
      <c r="S352" s="223">
        <v>0</v>
      </c>
      <c r="T352" s="224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25" t="s">
        <v>202</v>
      </c>
      <c r="AT352" s="225" t="s">
        <v>128</v>
      </c>
      <c r="AU352" s="225" t="s">
        <v>81</v>
      </c>
      <c r="AY352" s="17" t="s">
        <v>125</v>
      </c>
      <c r="BE352" s="226">
        <f>IF(N352="základní",J352,0)</f>
        <v>0</v>
      </c>
      <c r="BF352" s="226">
        <f>IF(N352="snížená",J352,0)</f>
        <v>0</v>
      </c>
      <c r="BG352" s="226">
        <f>IF(N352="zákl. přenesená",J352,0)</f>
        <v>0</v>
      </c>
      <c r="BH352" s="226">
        <f>IF(N352="sníž. přenesená",J352,0)</f>
        <v>0</v>
      </c>
      <c r="BI352" s="226">
        <f>IF(N352="nulová",J352,0)</f>
        <v>0</v>
      </c>
      <c r="BJ352" s="17" t="s">
        <v>79</v>
      </c>
      <c r="BK352" s="226">
        <f>ROUND(I352*H352,2)</f>
        <v>0</v>
      </c>
      <c r="BL352" s="17" t="s">
        <v>202</v>
      </c>
      <c r="BM352" s="225" t="s">
        <v>487</v>
      </c>
    </row>
    <row r="353" s="2" customFormat="1">
      <c r="A353" s="38"/>
      <c r="B353" s="39"/>
      <c r="C353" s="40"/>
      <c r="D353" s="227" t="s">
        <v>135</v>
      </c>
      <c r="E353" s="40"/>
      <c r="F353" s="228" t="s">
        <v>486</v>
      </c>
      <c r="G353" s="40"/>
      <c r="H353" s="40"/>
      <c r="I353" s="229"/>
      <c r="J353" s="40"/>
      <c r="K353" s="40"/>
      <c r="L353" s="44"/>
      <c r="M353" s="230"/>
      <c r="N353" s="231"/>
      <c r="O353" s="91"/>
      <c r="P353" s="91"/>
      <c r="Q353" s="91"/>
      <c r="R353" s="91"/>
      <c r="S353" s="91"/>
      <c r="T353" s="92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135</v>
      </c>
      <c r="AU353" s="17" t="s">
        <v>81</v>
      </c>
    </row>
    <row r="354" s="12" customFormat="1" ht="22.8" customHeight="1">
      <c r="A354" s="12"/>
      <c r="B354" s="198"/>
      <c r="C354" s="199"/>
      <c r="D354" s="200" t="s">
        <v>72</v>
      </c>
      <c r="E354" s="212" t="s">
        <v>488</v>
      </c>
      <c r="F354" s="212" t="s">
        <v>489</v>
      </c>
      <c r="G354" s="199"/>
      <c r="H354" s="199"/>
      <c r="I354" s="202"/>
      <c r="J354" s="213">
        <f>BK354</f>
        <v>0</v>
      </c>
      <c r="K354" s="199"/>
      <c r="L354" s="204"/>
      <c r="M354" s="205"/>
      <c r="N354" s="206"/>
      <c r="O354" s="206"/>
      <c r="P354" s="207">
        <f>SUM(P355:P365)</f>
        <v>0</v>
      </c>
      <c r="Q354" s="206"/>
      <c r="R354" s="207">
        <f>SUM(R355:R365)</f>
        <v>0</v>
      </c>
      <c r="S354" s="206"/>
      <c r="T354" s="208">
        <f>SUM(T355:T365)</f>
        <v>0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209" t="s">
        <v>81</v>
      </c>
      <c r="AT354" s="210" t="s">
        <v>72</v>
      </c>
      <c r="AU354" s="210" t="s">
        <v>79</v>
      </c>
      <c r="AY354" s="209" t="s">
        <v>125</v>
      </c>
      <c r="BK354" s="211">
        <f>SUM(BK355:BK365)</f>
        <v>0</v>
      </c>
    </row>
    <row r="355" s="2" customFormat="1" ht="16.5" customHeight="1">
      <c r="A355" s="38"/>
      <c r="B355" s="39"/>
      <c r="C355" s="214" t="s">
        <v>383</v>
      </c>
      <c r="D355" s="214" t="s">
        <v>128</v>
      </c>
      <c r="E355" s="215" t="s">
        <v>490</v>
      </c>
      <c r="F355" s="216" t="s">
        <v>491</v>
      </c>
      <c r="G355" s="217" t="s">
        <v>170</v>
      </c>
      <c r="H355" s="218">
        <v>107.2</v>
      </c>
      <c r="I355" s="219"/>
      <c r="J355" s="220">
        <f>ROUND(I355*H355,2)</f>
        <v>0</v>
      </c>
      <c r="K355" s="216" t="s">
        <v>1</v>
      </c>
      <c r="L355" s="44"/>
      <c r="M355" s="221" t="s">
        <v>1</v>
      </c>
      <c r="N355" s="222" t="s">
        <v>38</v>
      </c>
      <c r="O355" s="91"/>
      <c r="P355" s="223">
        <f>O355*H355</f>
        <v>0</v>
      </c>
      <c r="Q355" s="223">
        <v>0</v>
      </c>
      <c r="R355" s="223">
        <f>Q355*H355</f>
        <v>0</v>
      </c>
      <c r="S355" s="223">
        <v>0</v>
      </c>
      <c r="T355" s="224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25" t="s">
        <v>202</v>
      </c>
      <c r="AT355" s="225" t="s">
        <v>128</v>
      </c>
      <c r="AU355" s="225" t="s">
        <v>81</v>
      </c>
      <c r="AY355" s="17" t="s">
        <v>125</v>
      </c>
      <c r="BE355" s="226">
        <f>IF(N355="základní",J355,0)</f>
        <v>0</v>
      </c>
      <c r="BF355" s="226">
        <f>IF(N355="snížená",J355,0)</f>
        <v>0</v>
      </c>
      <c r="BG355" s="226">
        <f>IF(N355="zákl. přenesená",J355,0)</f>
        <v>0</v>
      </c>
      <c r="BH355" s="226">
        <f>IF(N355="sníž. přenesená",J355,0)</f>
        <v>0</v>
      </c>
      <c r="BI355" s="226">
        <f>IF(N355="nulová",J355,0)</f>
        <v>0</v>
      </c>
      <c r="BJ355" s="17" t="s">
        <v>79</v>
      </c>
      <c r="BK355" s="226">
        <f>ROUND(I355*H355,2)</f>
        <v>0</v>
      </c>
      <c r="BL355" s="17" t="s">
        <v>202</v>
      </c>
      <c r="BM355" s="225" t="s">
        <v>492</v>
      </c>
    </row>
    <row r="356" s="2" customFormat="1">
      <c r="A356" s="38"/>
      <c r="B356" s="39"/>
      <c r="C356" s="40"/>
      <c r="D356" s="227" t="s">
        <v>135</v>
      </c>
      <c r="E356" s="40"/>
      <c r="F356" s="228" t="s">
        <v>491</v>
      </c>
      <c r="G356" s="40"/>
      <c r="H356" s="40"/>
      <c r="I356" s="229"/>
      <c r="J356" s="40"/>
      <c r="K356" s="40"/>
      <c r="L356" s="44"/>
      <c r="M356" s="230"/>
      <c r="N356" s="231"/>
      <c r="O356" s="91"/>
      <c r="P356" s="91"/>
      <c r="Q356" s="91"/>
      <c r="R356" s="91"/>
      <c r="S356" s="91"/>
      <c r="T356" s="92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135</v>
      </c>
      <c r="AU356" s="17" t="s">
        <v>81</v>
      </c>
    </row>
    <row r="357" s="2" customFormat="1" ht="24.15" customHeight="1">
      <c r="A357" s="38"/>
      <c r="B357" s="39"/>
      <c r="C357" s="214" t="s">
        <v>493</v>
      </c>
      <c r="D357" s="214" t="s">
        <v>128</v>
      </c>
      <c r="E357" s="215" t="s">
        <v>494</v>
      </c>
      <c r="F357" s="216" t="s">
        <v>495</v>
      </c>
      <c r="G357" s="217" t="s">
        <v>170</v>
      </c>
      <c r="H357" s="218">
        <v>107.2</v>
      </c>
      <c r="I357" s="219"/>
      <c r="J357" s="220">
        <f>ROUND(I357*H357,2)</f>
        <v>0</v>
      </c>
      <c r="K357" s="216" t="s">
        <v>132</v>
      </c>
      <c r="L357" s="44"/>
      <c r="M357" s="221" t="s">
        <v>1</v>
      </c>
      <c r="N357" s="222" t="s">
        <v>38</v>
      </c>
      <c r="O357" s="91"/>
      <c r="P357" s="223">
        <f>O357*H357</f>
        <v>0</v>
      </c>
      <c r="Q357" s="223">
        <v>0</v>
      </c>
      <c r="R357" s="223">
        <f>Q357*H357</f>
        <v>0</v>
      </c>
      <c r="S357" s="223">
        <v>0</v>
      </c>
      <c r="T357" s="224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25" t="s">
        <v>202</v>
      </c>
      <c r="AT357" s="225" t="s">
        <v>128</v>
      </c>
      <c r="AU357" s="225" t="s">
        <v>81</v>
      </c>
      <c r="AY357" s="17" t="s">
        <v>125</v>
      </c>
      <c r="BE357" s="226">
        <f>IF(N357="základní",J357,0)</f>
        <v>0</v>
      </c>
      <c r="BF357" s="226">
        <f>IF(N357="snížená",J357,0)</f>
        <v>0</v>
      </c>
      <c r="BG357" s="226">
        <f>IF(N357="zákl. přenesená",J357,0)</f>
        <v>0</v>
      </c>
      <c r="BH357" s="226">
        <f>IF(N357="sníž. přenesená",J357,0)</f>
        <v>0</v>
      </c>
      <c r="BI357" s="226">
        <f>IF(N357="nulová",J357,0)</f>
        <v>0</v>
      </c>
      <c r="BJ357" s="17" t="s">
        <v>79</v>
      </c>
      <c r="BK357" s="226">
        <f>ROUND(I357*H357,2)</f>
        <v>0</v>
      </c>
      <c r="BL357" s="17" t="s">
        <v>202</v>
      </c>
      <c r="BM357" s="225" t="s">
        <v>496</v>
      </c>
    </row>
    <row r="358" s="2" customFormat="1">
      <c r="A358" s="38"/>
      <c r="B358" s="39"/>
      <c r="C358" s="40"/>
      <c r="D358" s="227" t="s">
        <v>135</v>
      </c>
      <c r="E358" s="40"/>
      <c r="F358" s="228" t="s">
        <v>497</v>
      </c>
      <c r="G358" s="40"/>
      <c r="H358" s="40"/>
      <c r="I358" s="229"/>
      <c r="J358" s="40"/>
      <c r="K358" s="40"/>
      <c r="L358" s="44"/>
      <c r="M358" s="230"/>
      <c r="N358" s="231"/>
      <c r="O358" s="91"/>
      <c r="P358" s="91"/>
      <c r="Q358" s="91"/>
      <c r="R358" s="91"/>
      <c r="S358" s="91"/>
      <c r="T358" s="92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7" t="s">
        <v>135</v>
      </c>
      <c r="AU358" s="17" t="s">
        <v>81</v>
      </c>
    </row>
    <row r="359" s="2" customFormat="1">
      <c r="A359" s="38"/>
      <c r="B359" s="39"/>
      <c r="C359" s="40"/>
      <c r="D359" s="232" t="s">
        <v>137</v>
      </c>
      <c r="E359" s="40"/>
      <c r="F359" s="233" t="s">
        <v>498</v>
      </c>
      <c r="G359" s="40"/>
      <c r="H359" s="40"/>
      <c r="I359" s="229"/>
      <c r="J359" s="40"/>
      <c r="K359" s="40"/>
      <c r="L359" s="44"/>
      <c r="M359" s="230"/>
      <c r="N359" s="231"/>
      <c r="O359" s="91"/>
      <c r="P359" s="91"/>
      <c r="Q359" s="91"/>
      <c r="R359" s="91"/>
      <c r="S359" s="91"/>
      <c r="T359" s="92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137</v>
      </c>
      <c r="AU359" s="17" t="s">
        <v>81</v>
      </c>
    </row>
    <row r="360" s="2" customFormat="1" ht="24.15" customHeight="1">
      <c r="A360" s="38"/>
      <c r="B360" s="39"/>
      <c r="C360" s="214" t="s">
        <v>387</v>
      </c>
      <c r="D360" s="214" t="s">
        <v>128</v>
      </c>
      <c r="E360" s="215" t="s">
        <v>499</v>
      </c>
      <c r="F360" s="216" t="s">
        <v>500</v>
      </c>
      <c r="G360" s="217" t="s">
        <v>170</v>
      </c>
      <c r="H360" s="218">
        <v>107.2</v>
      </c>
      <c r="I360" s="219"/>
      <c r="J360" s="220">
        <f>ROUND(I360*H360,2)</f>
        <v>0</v>
      </c>
      <c r="K360" s="216" t="s">
        <v>1</v>
      </c>
      <c r="L360" s="44"/>
      <c r="M360" s="221" t="s">
        <v>1</v>
      </c>
      <c r="N360" s="222" t="s">
        <v>38</v>
      </c>
      <c r="O360" s="91"/>
      <c r="P360" s="223">
        <f>O360*H360</f>
        <v>0</v>
      </c>
      <c r="Q360" s="223">
        <v>0</v>
      </c>
      <c r="R360" s="223">
        <f>Q360*H360</f>
        <v>0</v>
      </c>
      <c r="S360" s="223">
        <v>0</v>
      </c>
      <c r="T360" s="224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5" t="s">
        <v>202</v>
      </c>
      <c r="AT360" s="225" t="s">
        <v>128</v>
      </c>
      <c r="AU360" s="225" t="s">
        <v>81</v>
      </c>
      <c r="AY360" s="17" t="s">
        <v>125</v>
      </c>
      <c r="BE360" s="226">
        <f>IF(N360="základní",J360,0)</f>
        <v>0</v>
      </c>
      <c r="BF360" s="226">
        <f>IF(N360="snížená",J360,0)</f>
        <v>0</v>
      </c>
      <c r="BG360" s="226">
        <f>IF(N360="zákl. přenesená",J360,0)</f>
        <v>0</v>
      </c>
      <c r="BH360" s="226">
        <f>IF(N360="sníž. přenesená",J360,0)</f>
        <v>0</v>
      </c>
      <c r="BI360" s="226">
        <f>IF(N360="nulová",J360,0)</f>
        <v>0</v>
      </c>
      <c r="BJ360" s="17" t="s">
        <v>79</v>
      </c>
      <c r="BK360" s="226">
        <f>ROUND(I360*H360,2)</f>
        <v>0</v>
      </c>
      <c r="BL360" s="17" t="s">
        <v>202</v>
      </c>
      <c r="BM360" s="225" t="s">
        <v>501</v>
      </c>
    </row>
    <row r="361" s="2" customFormat="1">
      <c r="A361" s="38"/>
      <c r="B361" s="39"/>
      <c r="C361" s="40"/>
      <c r="D361" s="227" t="s">
        <v>135</v>
      </c>
      <c r="E361" s="40"/>
      <c r="F361" s="228" t="s">
        <v>500</v>
      </c>
      <c r="G361" s="40"/>
      <c r="H361" s="40"/>
      <c r="I361" s="229"/>
      <c r="J361" s="40"/>
      <c r="K361" s="40"/>
      <c r="L361" s="44"/>
      <c r="M361" s="230"/>
      <c r="N361" s="231"/>
      <c r="O361" s="91"/>
      <c r="P361" s="91"/>
      <c r="Q361" s="91"/>
      <c r="R361" s="91"/>
      <c r="S361" s="91"/>
      <c r="T361" s="92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135</v>
      </c>
      <c r="AU361" s="17" t="s">
        <v>81</v>
      </c>
    </row>
    <row r="362" s="2" customFormat="1" ht="24.15" customHeight="1">
      <c r="A362" s="38"/>
      <c r="B362" s="39"/>
      <c r="C362" s="214" t="s">
        <v>502</v>
      </c>
      <c r="D362" s="214" t="s">
        <v>128</v>
      </c>
      <c r="E362" s="215" t="s">
        <v>503</v>
      </c>
      <c r="F362" s="216" t="s">
        <v>504</v>
      </c>
      <c r="G362" s="217" t="s">
        <v>170</v>
      </c>
      <c r="H362" s="218">
        <v>107.2</v>
      </c>
      <c r="I362" s="219"/>
      <c r="J362" s="220">
        <f>ROUND(I362*H362,2)</f>
        <v>0</v>
      </c>
      <c r="K362" s="216" t="s">
        <v>1</v>
      </c>
      <c r="L362" s="44"/>
      <c r="M362" s="221" t="s">
        <v>1</v>
      </c>
      <c r="N362" s="222" t="s">
        <v>38</v>
      </c>
      <c r="O362" s="91"/>
      <c r="P362" s="223">
        <f>O362*H362</f>
        <v>0</v>
      </c>
      <c r="Q362" s="223">
        <v>0</v>
      </c>
      <c r="R362" s="223">
        <f>Q362*H362</f>
        <v>0</v>
      </c>
      <c r="S362" s="223">
        <v>0</v>
      </c>
      <c r="T362" s="224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25" t="s">
        <v>202</v>
      </c>
      <c r="AT362" s="225" t="s">
        <v>128</v>
      </c>
      <c r="AU362" s="225" t="s">
        <v>81</v>
      </c>
      <c r="AY362" s="17" t="s">
        <v>125</v>
      </c>
      <c r="BE362" s="226">
        <f>IF(N362="základní",J362,0)</f>
        <v>0</v>
      </c>
      <c r="BF362" s="226">
        <f>IF(N362="snížená",J362,0)</f>
        <v>0</v>
      </c>
      <c r="BG362" s="226">
        <f>IF(N362="zákl. přenesená",J362,0)</f>
        <v>0</v>
      </c>
      <c r="BH362" s="226">
        <f>IF(N362="sníž. přenesená",J362,0)</f>
        <v>0</v>
      </c>
      <c r="BI362" s="226">
        <f>IF(N362="nulová",J362,0)</f>
        <v>0</v>
      </c>
      <c r="BJ362" s="17" t="s">
        <v>79</v>
      </c>
      <c r="BK362" s="226">
        <f>ROUND(I362*H362,2)</f>
        <v>0</v>
      </c>
      <c r="BL362" s="17" t="s">
        <v>202</v>
      </c>
      <c r="BM362" s="225" t="s">
        <v>505</v>
      </c>
    </row>
    <row r="363" s="2" customFormat="1">
      <c r="A363" s="38"/>
      <c r="B363" s="39"/>
      <c r="C363" s="40"/>
      <c r="D363" s="227" t="s">
        <v>135</v>
      </c>
      <c r="E363" s="40"/>
      <c r="F363" s="228" t="s">
        <v>504</v>
      </c>
      <c r="G363" s="40"/>
      <c r="H363" s="40"/>
      <c r="I363" s="229"/>
      <c r="J363" s="40"/>
      <c r="K363" s="40"/>
      <c r="L363" s="44"/>
      <c r="M363" s="230"/>
      <c r="N363" s="231"/>
      <c r="O363" s="91"/>
      <c r="P363" s="91"/>
      <c r="Q363" s="91"/>
      <c r="R363" s="91"/>
      <c r="S363" s="91"/>
      <c r="T363" s="92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135</v>
      </c>
      <c r="AU363" s="17" t="s">
        <v>81</v>
      </c>
    </row>
    <row r="364" s="2" customFormat="1" ht="33" customHeight="1">
      <c r="A364" s="38"/>
      <c r="B364" s="39"/>
      <c r="C364" s="214" t="s">
        <v>390</v>
      </c>
      <c r="D364" s="214" t="s">
        <v>128</v>
      </c>
      <c r="E364" s="215" t="s">
        <v>506</v>
      </c>
      <c r="F364" s="216" t="s">
        <v>507</v>
      </c>
      <c r="G364" s="217" t="s">
        <v>170</v>
      </c>
      <c r="H364" s="218">
        <v>107.2</v>
      </c>
      <c r="I364" s="219"/>
      <c r="J364" s="220">
        <f>ROUND(I364*H364,2)</f>
        <v>0</v>
      </c>
      <c r="K364" s="216" t="s">
        <v>1</v>
      </c>
      <c r="L364" s="44"/>
      <c r="M364" s="221" t="s">
        <v>1</v>
      </c>
      <c r="N364" s="222" t="s">
        <v>38</v>
      </c>
      <c r="O364" s="91"/>
      <c r="P364" s="223">
        <f>O364*H364</f>
        <v>0</v>
      </c>
      <c r="Q364" s="223">
        <v>0</v>
      </c>
      <c r="R364" s="223">
        <f>Q364*H364</f>
        <v>0</v>
      </c>
      <c r="S364" s="223">
        <v>0</v>
      </c>
      <c r="T364" s="224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25" t="s">
        <v>202</v>
      </c>
      <c r="AT364" s="225" t="s">
        <v>128</v>
      </c>
      <c r="AU364" s="225" t="s">
        <v>81</v>
      </c>
      <c r="AY364" s="17" t="s">
        <v>125</v>
      </c>
      <c r="BE364" s="226">
        <f>IF(N364="základní",J364,0)</f>
        <v>0</v>
      </c>
      <c r="BF364" s="226">
        <f>IF(N364="snížená",J364,0)</f>
        <v>0</v>
      </c>
      <c r="BG364" s="226">
        <f>IF(N364="zákl. přenesená",J364,0)</f>
        <v>0</v>
      </c>
      <c r="BH364" s="226">
        <f>IF(N364="sníž. přenesená",J364,0)</f>
        <v>0</v>
      </c>
      <c r="BI364" s="226">
        <f>IF(N364="nulová",J364,0)</f>
        <v>0</v>
      </c>
      <c r="BJ364" s="17" t="s">
        <v>79</v>
      </c>
      <c r="BK364" s="226">
        <f>ROUND(I364*H364,2)</f>
        <v>0</v>
      </c>
      <c r="BL364" s="17" t="s">
        <v>202</v>
      </c>
      <c r="BM364" s="225" t="s">
        <v>508</v>
      </c>
    </row>
    <row r="365" s="2" customFormat="1">
      <c r="A365" s="38"/>
      <c r="B365" s="39"/>
      <c r="C365" s="40"/>
      <c r="D365" s="227" t="s">
        <v>135</v>
      </c>
      <c r="E365" s="40"/>
      <c r="F365" s="228" t="s">
        <v>507</v>
      </c>
      <c r="G365" s="40"/>
      <c r="H365" s="40"/>
      <c r="I365" s="229"/>
      <c r="J365" s="40"/>
      <c r="K365" s="40"/>
      <c r="L365" s="44"/>
      <c r="M365" s="230"/>
      <c r="N365" s="231"/>
      <c r="O365" s="91"/>
      <c r="P365" s="91"/>
      <c r="Q365" s="91"/>
      <c r="R365" s="91"/>
      <c r="S365" s="91"/>
      <c r="T365" s="92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7" t="s">
        <v>135</v>
      </c>
      <c r="AU365" s="17" t="s">
        <v>81</v>
      </c>
    </row>
    <row r="366" s="12" customFormat="1" ht="25.92" customHeight="1">
      <c r="A366" s="12"/>
      <c r="B366" s="198"/>
      <c r="C366" s="199"/>
      <c r="D366" s="200" t="s">
        <v>72</v>
      </c>
      <c r="E366" s="201" t="s">
        <v>509</v>
      </c>
      <c r="F366" s="201" t="s">
        <v>510</v>
      </c>
      <c r="G366" s="199"/>
      <c r="H366" s="199"/>
      <c r="I366" s="202"/>
      <c r="J366" s="203">
        <f>BK366</f>
        <v>0</v>
      </c>
      <c r="K366" s="199"/>
      <c r="L366" s="204"/>
      <c r="M366" s="205"/>
      <c r="N366" s="206"/>
      <c r="O366" s="206"/>
      <c r="P366" s="207">
        <f>SUM(P367:P369)</f>
        <v>0</v>
      </c>
      <c r="Q366" s="206"/>
      <c r="R366" s="207">
        <f>SUM(R367:R369)</f>
        <v>0.0023692000000000001</v>
      </c>
      <c r="S366" s="206"/>
      <c r="T366" s="208">
        <f>SUM(T367:T369)</f>
        <v>0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209" t="s">
        <v>133</v>
      </c>
      <c r="AT366" s="210" t="s">
        <v>72</v>
      </c>
      <c r="AU366" s="210" t="s">
        <v>73</v>
      </c>
      <c r="AY366" s="209" t="s">
        <v>125</v>
      </c>
      <c r="BK366" s="211">
        <f>SUM(BK367:BK369)</f>
        <v>0</v>
      </c>
    </row>
    <row r="367" s="2" customFormat="1" ht="24.15" customHeight="1">
      <c r="A367" s="38"/>
      <c r="B367" s="39"/>
      <c r="C367" s="214" t="s">
        <v>511</v>
      </c>
      <c r="D367" s="214" t="s">
        <v>128</v>
      </c>
      <c r="E367" s="215" t="s">
        <v>512</v>
      </c>
      <c r="F367" s="216" t="s">
        <v>513</v>
      </c>
      <c r="G367" s="217" t="s">
        <v>170</v>
      </c>
      <c r="H367" s="218">
        <v>59.229999999999997</v>
      </c>
      <c r="I367" s="219"/>
      <c r="J367" s="220">
        <f>ROUND(I367*H367,2)</f>
        <v>0</v>
      </c>
      <c r="K367" s="216" t="s">
        <v>132</v>
      </c>
      <c r="L367" s="44"/>
      <c r="M367" s="221" t="s">
        <v>1</v>
      </c>
      <c r="N367" s="222" t="s">
        <v>38</v>
      </c>
      <c r="O367" s="91"/>
      <c r="P367" s="223">
        <f>O367*H367</f>
        <v>0</v>
      </c>
      <c r="Q367" s="223">
        <v>4.0000000000000003E-05</v>
      </c>
      <c r="R367" s="223">
        <f>Q367*H367</f>
        <v>0.0023692000000000001</v>
      </c>
      <c r="S367" s="223">
        <v>0</v>
      </c>
      <c r="T367" s="224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25" t="s">
        <v>514</v>
      </c>
      <c r="AT367" s="225" t="s">
        <v>128</v>
      </c>
      <c r="AU367" s="225" t="s">
        <v>79</v>
      </c>
      <c r="AY367" s="17" t="s">
        <v>125</v>
      </c>
      <c r="BE367" s="226">
        <f>IF(N367="základní",J367,0)</f>
        <v>0</v>
      </c>
      <c r="BF367" s="226">
        <f>IF(N367="snížená",J367,0)</f>
        <v>0</v>
      </c>
      <c r="BG367" s="226">
        <f>IF(N367="zákl. přenesená",J367,0)</f>
        <v>0</v>
      </c>
      <c r="BH367" s="226">
        <f>IF(N367="sníž. přenesená",J367,0)</f>
        <v>0</v>
      </c>
      <c r="BI367" s="226">
        <f>IF(N367="nulová",J367,0)</f>
        <v>0</v>
      </c>
      <c r="BJ367" s="17" t="s">
        <v>79</v>
      </c>
      <c r="BK367" s="226">
        <f>ROUND(I367*H367,2)</f>
        <v>0</v>
      </c>
      <c r="BL367" s="17" t="s">
        <v>514</v>
      </c>
      <c r="BM367" s="225" t="s">
        <v>515</v>
      </c>
    </row>
    <row r="368" s="2" customFormat="1">
      <c r="A368" s="38"/>
      <c r="B368" s="39"/>
      <c r="C368" s="40"/>
      <c r="D368" s="227" t="s">
        <v>135</v>
      </c>
      <c r="E368" s="40"/>
      <c r="F368" s="228" t="s">
        <v>516</v>
      </c>
      <c r="G368" s="40"/>
      <c r="H368" s="40"/>
      <c r="I368" s="229"/>
      <c r="J368" s="40"/>
      <c r="K368" s="40"/>
      <c r="L368" s="44"/>
      <c r="M368" s="230"/>
      <c r="N368" s="231"/>
      <c r="O368" s="91"/>
      <c r="P368" s="91"/>
      <c r="Q368" s="91"/>
      <c r="R368" s="91"/>
      <c r="S368" s="91"/>
      <c r="T368" s="92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7" t="s">
        <v>135</v>
      </c>
      <c r="AU368" s="17" t="s">
        <v>79</v>
      </c>
    </row>
    <row r="369" s="2" customFormat="1">
      <c r="A369" s="38"/>
      <c r="B369" s="39"/>
      <c r="C369" s="40"/>
      <c r="D369" s="232" t="s">
        <v>137</v>
      </c>
      <c r="E369" s="40"/>
      <c r="F369" s="233" t="s">
        <v>517</v>
      </c>
      <c r="G369" s="40"/>
      <c r="H369" s="40"/>
      <c r="I369" s="229"/>
      <c r="J369" s="40"/>
      <c r="K369" s="40"/>
      <c r="L369" s="44"/>
      <c r="M369" s="230"/>
      <c r="N369" s="231"/>
      <c r="O369" s="91"/>
      <c r="P369" s="91"/>
      <c r="Q369" s="91"/>
      <c r="R369" s="91"/>
      <c r="S369" s="91"/>
      <c r="T369" s="92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137</v>
      </c>
      <c r="AU369" s="17" t="s">
        <v>79</v>
      </c>
    </row>
    <row r="370" s="12" customFormat="1" ht="25.92" customHeight="1">
      <c r="A370" s="12"/>
      <c r="B370" s="198"/>
      <c r="C370" s="199"/>
      <c r="D370" s="200" t="s">
        <v>72</v>
      </c>
      <c r="E370" s="201" t="s">
        <v>518</v>
      </c>
      <c r="F370" s="201" t="s">
        <v>519</v>
      </c>
      <c r="G370" s="199"/>
      <c r="H370" s="199"/>
      <c r="I370" s="202"/>
      <c r="J370" s="203">
        <f>BK370</f>
        <v>0</v>
      </c>
      <c r="K370" s="199"/>
      <c r="L370" s="204"/>
      <c r="M370" s="205"/>
      <c r="N370" s="206"/>
      <c r="O370" s="206"/>
      <c r="P370" s="207">
        <f>SUM(P371:P373)</f>
        <v>0</v>
      </c>
      <c r="Q370" s="206"/>
      <c r="R370" s="207">
        <f>SUM(R371:R373)</f>
        <v>0</v>
      </c>
      <c r="S370" s="206"/>
      <c r="T370" s="208">
        <f>SUM(T371:T373)</f>
        <v>0</v>
      </c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R370" s="209" t="s">
        <v>152</v>
      </c>
      <c r="AT370" s="210" t="s">
        <v>72</v>
      </c>
      <c r="AU370" s="210" t="s">
        <v>73</v>
      </c>
      <c r="AY370" s="209" t="s">
        <v>125</v>
      </c>
      <c r="BK370" s="211">
        <f>SUM(BK371:BK373)</f>
        <v>0</v>
      </c>
    </row>
    <row r="371" s="2" customFormat="1" ht="16.5" customHeight="1">
      <c r="A371" s="38"/>
      <c r="B371" s="39"/>
      <c r="C371" s="214" t="s">
        <v>395</v>
      </c>
      <c r="D371" s="214" t="s">
        <v>128</v>
      </c>
      <c r="E371" s="215" t="s">
        <v>520</v>
      </c>
      <c r="F371" s="216" t="s">
        <v>521</v>
      </c>
      <c r="G371" s="217" t="s">
        <v>522</v>
      </c>
      <c r="H371" s="218">
        <v>1</v>
      </c>
      <c r="I371" s="219"/>
      <c r="J371" s="220">
        <f>ROUND(I371*H371,2)</f>
        <v>0</v>
      </c>
      <c r="K371" s="216" t="s">
        <v>132</v>
      </c>
      <c r="L371" s="44"/>
      <c r="M371" s="221" t="s">
        <v>1</v>
      </c>
      <c r="N371" s="222" t="s">
        <v>38</v>
      </c>
      <c r="O371" s="91"/>
      <c r="P371" s="223">
        <f>O371*H371</f>
        <v>0</v>
      </c>
      <c r="Q371" s="223">
        <v>0</v>
      </c>
      <c r="R371" s="223">
        <f>Q371*H371</f>
        <v>0</v>
      </c>
      <c r="S371" s="223">
        <v>0</v>
      </c>
      <c r="T371" s="224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25" t="s">
        <v>523</v>
      </c>
      <c r="AT371" s="225" t="s">
        <v>128</v>
      </c>
      <c r="AU371" s="225" t="s">
        <v>79</v>
      </c>
      <c r="AY371" s="17" t="s">
        <v>125</v>
      </c>
      <c r="BE371" s="226">
        <f>IF(N371="základní",J371,0)</f>
        <v>0</v>
      </c>
      <c r="BF371" s="226">
        <f>IF(N371="snížená",J371,0)</f>
        <v>0</v>
      </c>
      <c r="BG371" s="226">
        <f>IF(N371="zákl. přenesená",J371,0)</f>
        <v>0</v>
      </c>
      <c r="BH371" s="226">
        <f>IF(N371="sníž. přenesená",J371,0)</f>
        <v>0</v>
      </c>
      <c r="BI371" s="226">
        <f>IF(N371="nulová",J371,0)</f>
        <v>0</v>
      </c>
      <c r="BJ371" s="17" t="s">
        <v>79</v>
      </c>
      <c r="BK371" s="226">
        <f>ROUND(I371*H371,2)</f>
        <v>0</v>
      </c>
      <c r="BL371" s="17" t="s">
        <v>523</v>
      </c>
      <c r="BM371" s="225" t="s">
        <v>524</v>
      </c>
    </row>
    <row r="372" s="2" customFormat="1">
      <c r="A372" s="38"/>
      <c r="B372" s="39"/>
      <c r="C372" s="40"/>
      <c r="D372" s="227" t="s">
        <v>135</v>
      </c>
      <c r="E372" s="40"/>
      <c r="F372" s="228" t="s">
        <v>521</v>
      </c>
      <c r="G372" s="40"/>
      <c r="H372" s="40"/>
      <c r="I372" s="229"/>
      <c r="J372" s="40"/>
      <c r="K372" s="40"/>
      <c r="L372" s="44"/>
      <c r="M372" s="230"/>
      <c r="N372" s="231"/>
      <c r="O372" s="91"/>
      <c r="P372" s="91"/>
      <c r="Q372" s="91"/>
      <c r="R372" s="91"/>
      <c r="S372" s="91"/>
      <c r="T372" s="92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135</v>
      </c>
      <c r="AU372" s="17" t="s">
        <v>79</v>
      </c>
    </row>
    <row r="373" s="2" customFormat="1">
      <c r="A373" s="38"/>
      <c r="B373" s="39"/>
      <c r="C373" s="40"/>
      <c r="D373" s="232" t="s">
        <v>137</v>
      </c>
      <c r="E373" s="40"/>
      <c r="F373" s="233" t="s">
        <v>525</v>
      </c>
      <c r="G373" s="40"/>
      <c r="H373" s="40"/>
      <c r="I373" s="229"/>
      <c r="J373" s="40"/>
      <c r="K373" s="40"/>
      <c r="L373" s="44"/>
      <c r="M373" s="277"/>
      <c r="N373" s="278"/>
      <c r="O373" s="279"/>
      <c r="P373" s="279"/>
      <c r="Q373" s="279"/>
      <c r="R373" s="279"/>
      <c r="S373" s="279"/>
      <c r="T373" s="280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137</v>
      </c>
      <c r="AU373" s="17" t="s">
        <v>79</v>
      </c>
    </row>
    <row r="374" s="2" customFormat="1" ht="6.96" customHeight="1">
      <c r="A374" s="38"/>
      <c r="B374" s="66"/>
      <c r="C374" s="67"/>
      <c r="D374" s="67"/>
      <c r="E374" s="67"/>
      <c r="F374" s="67"/>
      <c r="G374" s="67"/>
      <c r="H374" s="67"/>
      <c r="I374" s="67"/>
      <c r="J374" s="67"/>
      <c r="K374" s="67"/>
      <c r="L374" s="44"/>
      <c r="M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</row>
  </sheetData>
  <sheetProtection sheet="1" autoFilter="0" formatColumns="0" formatRows="0" objects="1" scenarios="1" spinCount="100000" saltValue="E8gbdIXnf8YOoGZOf5xkSK2IWv+azUfkZeJNisaxuDAJg1GUDkx8qGUUX3IPmot4R0csO/1uJYNPQGkc1xcQTA==" hashValue="i5/NkF2ifvhuzspJDlL/Hyvq9oduUtuVlNf1f2b0/8J0XnLACKG4cHz2Ya7wE2foSv+sNnzfw3hReAj0gTBU8Q==" algorithmName="SHA-512" password="CC35"/>
  <autoFilter ref="C135:K373"/>
  <mergeCells count="9">
    <mergeCell ref="E7:H7"/>
    <mergeCell ref="E9:H9"/>
    <mergeCell ref="E18:H18"/>
    <mergeCell ref="E27:H27"/>
    <mergeCell ref="E85:H85"/>
    <mergeCell ref="E87:H87"/>
    <mergeCell ref="E126:H126"/>
    <mergeCell ref="E128:H128"/>
    <mergeCell ref="L2:V2"/>
  </mergeCells>
  <hyperlinks>
    <hyperlink ref="F141" r:id="rId1" display="https://podminky.urs.cz/item/CS_URS_2024_02/317142442"/>
    <hyperlink ref="F150" r:id="rId2" display="https://podminky.urs.cz/item/CS_URS_2024_02/619995001"/>
    <hyperlink ref="F153" r:id="rId3" display="https://podminky.urs.cz/item/CS_URS_2024_02/642944121"/>
    <hyperlink ref="F160" r:id="rId4" display="https://podminky.urs.cz/item/CS_URS_2024_02/962031132"/>
    <hyperlink ref="F165" r:id="rId5" display="https://podminky.urs.cz/item/CS_URS_2024_02/968072455"/>
    <hyperlink ref="F208" r:id="rId6" display="https://podminky.urs.cz/item/CS_URS_2024_02/HZS2212"/>
    <hyperlink ref="F231" r:id="rId7" display="https://podminky.urs.cz/item/CS_URS_2024_02/HZS2222"/>
    <hyperlink ref="F243" r:id="rId8" display="https://podminky.urs.cz/item/CS_URS_2024_02/HZS3212"/>
    <hyperlink ref="F253" r:id="rId9" display="https://podminky.urs.cz/item/CS_URS_2024_02/766660002"/>
    <hyperlink ref="F359" r:id="rId10" display="https://podminky.urs.cz/item/CS_URS_2024_02/784121011"/>
    <hyperlink ref="F369" r:id="rId11" display="https://podminky.urs.cz/item/CS_URS_2024_02/952901111"/>
    <hyperlink ref="F373" r:id="rId12" display="https://podminky.urs.cz/item/CS_URS_2024_02/081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Filip Augusta</dc:creator>
  <cp:lastModifiedBy>Filip Augusta</cp:lastModifiedBy>
  <dcterms:created xsi:type="dcterms:W3CDTF">2025-08-21T07:21:28Z</dcterms:created>
  <dcterms:modified xsi:type="dcterms:W3CDTF">2025-08-21T07:21:30Z</dcterms:modified>
</cp:coreProperties>
</file>