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W10\Documents\Documents\Dokumenty office\EXCEL\Akce 2025\Bílina\Byt 751 Za Chlumem\"/>
    </mc:Choice>
  </mc:AlternateContent>
  <bookViews>
    <workbookView xWindow="0" yWindow="0" windowWidth="0" windowHeight="0"/>
  </bookViews>
  <sheets>
    <sheet name="Rekapitulace stavby" sheetId="1" r:id="rId1"/>
    <sheet name="1 - Stavební práce" sheetId="2" r:id="rId2"/>
    <sheet name="2 - VRN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'1 - Stavební práce'!$C$105:$K$879</definedName>
    <definedName name="_xlnm.Print_Area" localSheetId="1">'1 - Stavební práce'!$C$4:$J$39,'1 - Stavební práce'!$C$45:$J$87,'1 - Stavební práce'!$C$93:$K$879</definedName>
    <definedName name="_xlnm.Print_Titles" localSheetId="1">'1 - Stavební práce'!$105:$105</definedName>
    <definedName name="_xlnm._FilterDatabase" localSheetId="2" hidden="1">'2 - VRN'!$C$82:$K$99</definedName>
    <definedName name="_xlnm.Print_Area" localSheetId="2">'2 - VRN'!$C$4:$J$39,'2 - VRN'!$C$45:$J$64,'2 - VRN'!$C$70:$K$99</definedName>
    <definedName name="_xlnm.Print_Titles" localSheetId="2">'2 - VRN'!$82:$82</definedName>
    <definedName name="_xlnm.Print_Area" localSheetId="3">'Seznam figur'!$C$4:$G$400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56"/>
  <c i="3" r="J35"/>
  <c i="1" r="AX56"/>
  <c i="3" r="BI97"/>
  <c r="BH97"/>
  <c r="BG97"/>
  <c r="BE97"/>
  <c r="T97"/>
  <c r="T96"/>
  <c r="R97"/>
  <c r="R96"/>
  <c r="P97"/>
  <c r="P96"/>
  <c r="BI93"/>
  <c r="BH93"/>
  <c r="BG93"/>
  <c r="BE93"/>
  <c r="T93"/>
  <c r="T92"/>
  <c r="R93"/>
  <c r="R92"/>
  <c r="P93"/>
  <c r="P92"/>
  <c r="BI89"/>
  <c r="BH89"/>
  <c r="BG89"/>
  <c r="BE89"/>
  <c r="T89"/>
  <c r="R89"/>
  <c r="P89"/>
  <c r="BI86"/>
  <c r="BH86"/>
  <c r="BG86"/>
  <c r="BE86"/>
  <c r="T86"/>
  <c r="R86"/>
  <c r="P86"/>
  <c r="F77"/>
  <c r="E75"/>
  <c r="F52"/>
  <c r="E50"/>
  <c r="J24"/>
  <c r="E24"/>
  <c r="J55"/>
  <c r="J23"/>
  <c r="J21"/>
  <c r="E21"/>
  <c r="J54"/>
  <c r="J20"/>
  <c r="J18"/>
  <c r="E18"/>
  <c r="F80"/>
  <c r="J17"/>
  <c r="J15"/>
  <c r="E15"/>
  <c r="F54"/>
  <c r="J14"/>
  <c r="J12"/>
  <c r="J77"/>
  <c r="E7"/>
  <c r="E73"/>
  <c i="2" r="J37"/>
  <c r="J36"/>
  <c i="1" r="AY55"/>
  <c i="2" r="J35"/>
  <c i="1" r="AX55"/>
  <c i="2" r="BI865"/>
  <c r="BH865"/>
  <c r="BG865"/>
  <c r="BE865"/>
  <c r="T865"/>
  <c r="R865"/>
  <c r="P865"/>
  <c r="BI849"/>
  <c r="BH849"/>
  <c r="BG849"/>
  <c r="BE849"/>
  <c r="T849"/>
  <c r="R849"/>
  <c r="P849"/>
  <c r="BI845"/>
  <c r="BH845"/>
  <c r="BG845"/>
  <c r="BE845"/>
  <c r="T845"/>
  <c r="R845"/>
  <c r="P845"/>
  <c r="BI834"/>
  <c r="BH834"/>
  <c r="BG834"/>
  <c r="BE834"/>
  <c r="T834"/>
  <c r="R834"/>
  <c r="P834"/>
  <c r="BI830"/>
  <c r="BH830"/>
  <c r="BG830"/>
  <c r="BE830"/>
  <c r="T830"/>
  <c r="R830"/>
  <c r="P830"/>
  <c r="BI826"/>
  <c r="BH826"/>
  <c r="BG826"/>
  <c r="BE826"/>
  <c r="T826"/>
  <c r="R826"/>
  <c r="P826"/>
  <c r="BI817"/>
  <c r="BH817"/>
  <c r="BG817"/>
  <c r="BE817"/>
  <c r="T817"/>
  <c r="R817"/>
  <c r="P817"/>
  <c r="BI812"/>
  <c r="BH812"/>
  <c r="BG812"/>
  <c r="BE812"/>
  <c r="T812"/>
  <c r="R812"/>
  <c r="P812"/>
  <c r="BI808"/>
  <c r="BH808"/>
  <c r="BG808"/>
  <c r="BE808"/>
  <c r="T808"/>
  <c r="R808"/>
  <c r="P808"/>
  <c r="BI804"/>
  <c r="BH804"/>
  <c r="BG804"/>
  <c r="BE804"/>
  <c r="T804"/>
  <c r="R804"/>
  <c r="P804"/>
  <c r="BI800"/>
  <c r="BH800"/>
  <c r="BG800"/>
  <c r="BE800"/>
  <c r="T800"/>
  <c r="R800"/>
  <c r="P800"/>
  <c r="BI796"/>
  <c r="BH796"/>
  <c r="BG796"/>
  <c r="BE796"/>
  <c r="T796"/>
  <c r="R796"/>
  <c r="P796"/>
  <c r="BI792"/>
  <c r="BH792"/>
  <c r="BG792"/>
  <c r="BE792"/>
  <c r="T792"/>
  <c r="R792"/>
  <c r="P792"/>
  <c r="BI780"/>
  <c r="BH780"/>
  <c r="BG780"/>
  <c r="BE780"/>
  <c r="T780"/>
  <c r="R780"/>
  <c r="P780"/>
  <c r="BI776"/>
  <c r="BH776"/>
  <c r="BG776"/>
  <c r="BE776"/>
  <c r="T776"/>
  <c r="R776"/>
  <c r="P776"/>
  <c r="BI771"/>
  <c r="BH771"/>
  <c r="BG771"/>
  <c r="BE771"/>
  <c r="T771"/>
  <c r="R771"/>
  <c r="P771"/>
  <c r="BI767"/>
  <c r="BH767"/>
  <c r="BG767"/>
  <c r="BE767"/>
  <c r="T767"/>
  <c r="R767"/>
  <c r="P767"/>
  <c r="BI763"/>
  <c r="BH763"/>
  <c r="BG763"/>
  <c r="BE763"/>
  <c r="T763"/>
  <c r="R763"/>
  <c r="P763"/>
  <c r="BI759"/>
  <c r="BH759"/>
  <c r="BG759"/>
  <c r="BE759"/>
  <c r="T759"/>
  <c r="R759"/>
  <c r="P759"/>
  <c r="BI754"/>
  <c r="BH754"/>
  <c r="BG754"/>
  <c r="BE754"/>
  <c r="T754"/>
  <c r="R754"/>
  <c r="P754"/>
  <c r="BI746"/>
  <c r="BH746"/>
  <c r="BG746"/>
  <c r="BE746"/>
  <c r="T746"/>
  <c r="R746"/>
  <c r="P746"/>
  <c r="BI738"/>
  <c r="BH738"/>
  <c r="BG738"/>
  <c r="BE738"/>
  <c r="T738"/>
  <c r="R738"/>
  <c r="P738"/>
  <c r="BI734"/>
  <c r="BH734"/>
  <c r="BG734"/>
  <c r="BE734"/>
  <c r="T734"/>
  <c r="R734"/>
  <c r="P734"/>
  <c r="BI730"/>
  <c r="BH730"/>
  <c r="BG730"/>
  <c r="BE730"/>
  <c r="T730"/>
  <c r="R730"/>
  <c r="P730"/>
  <c r="BI726"/>
  <c r="BH726"/>
  <c r="BG726"/>
  <c r="BE726"/>
  <c r="T726"/>
  <c r="R726"/>
  <c r="P726"/>
  <c r="BI722"/>
  <c r="BH722"/>
  <c r="BG722"/>
  <c r="BE722"/>
  <c r="T722"/>
  <c r="R722"/>
  <c r="P722"/>
  <c r="BI718"/>
  <c r="BH718"/>
  <c r="BG718"/>
  <c r="BE718"/>
  <c r="T718"/>
  <c r="R718"/>
  <c r="P718"/>
  <c r="BI713"/>
  <c r="BH713"/>
  <c r="BG713"/>
  <c r="BE713"/>
  <c r="T713"/>
  <c r="R713"/>
  <c r="P713"/>
  <c r="BI709"/>
  <c r="BH709"/>
  <c r="BG709"/>
  <c r="BE709"/>
  <c r="T709"/>
  <c r="R709"/>
  <c r="P709"/>
  <c r="BI704"/>
  <c r="BH704"/>
  <c r="BG704"/>
  <c r="BE704"/>
  <c r="T704"/>
  <c r="R704"/>
  <c r="P704"/>
  <c r="BI700"/>
  <c r="BH700"/>
  <c r="BG700"/>
  <c r="BE700"/>
  <c r="T700"/>
  <c r="R700"/>
  <c r="P700"/>
  <c r="BI690"/>
  <c r="BH690"/>
  <c r="BG690"/>
  <c r="BE690"/>
  <c r="T690"/>
  <c r="R690"/>
  <c r="P690"/>
  <c r="BI680"/>
  <c r="BH680"/>
  <c r="BG680"/>
  <c r="BE680"/>
  <c r="T680"/>
  <c r="R680"/>
  <c r="P680"/>
  <c r="BI670"/>
  <c r="BH670"/>
  <c r="BG670"/>
  <c r="BE670"/>
  <c r="T670"/>
  <c r="R670"/>
  <c r="P670"/>
  <c r="BI666"/>
  <c r="BH666"/>
  <c r="BG666"/>
  <c r="BE666"/>
  <c r="T666"/>
  <c r="R666"/>
  <c r="P666"/>
  <c r="BI657"/>
  <c r="BH657"/>
  <c r="BG657"/>
  <c r="BE657"/>
  <c r="T657"/>
  <c r="R657"/>
  <c r="P657"/>
  <c r="BI649"/>
  <c r="BH649"/>
  <c r="BG649"/>
  <c r="BE649"/>
  <c r="T649"/>
  <c r="R649"/>
  <c r="P649"/>
  <c r="BI637"/>
  <c r="BH637"/>
  <c r="BG637"/>
  <c r="BE637"/>
  <c r="T637"/>
  <c r="R637"/>
  <c r="P637"/>
  <c r="BI630"/>
  <c r="BH630"/>
  <c r="BG630"/>
  <c r="BE630"/>
  <c r="T630"/>
  <c r="R630"/>
  <c r="P630"/>
  <c r="BI623"/>
  <c r="BH623"/>
  <c r="BG623"/>
  <c r="BE623"/>
  <c r="T623"/>
  <c r="R623"/>
  <c r="P623"/>
  <c r="BI615"/>
  <c r="BH615"/>
  <c r="BG615"/>
  <c r="BE615"/>
  <c r="T615"/>
  <c r="R615"/>
  <c r="P615"/>
  <c r="BI611"/>
  <c r="BH611"/>
  <c r="BG611"/>
  <c r="BE611"/>
  <c r="T611"/>
  <c r="R611"/>
  <c r="P611"/>
  <c r="BI607"/>
  <c r="BH607"/>
  <c r="BG607"/>
  <c r="BE607"/>
  <c r="T607"/>
  <c r="R607"/>
  <c r="P607"/>
  <c r="BI603"/>
  <c r="BH603"/>
  <c r="BG603"/>
  <c r="BE603"/>
  <c r="T603"/>
  <c r="R603"/>
  <c r="P603"/>
  <c r="BI599"/>
  <c r="BH599"/>
  <c r="BG599"/>
  <c r="BE599"/>
  <c r="T599"/>
  <c r="R599"/>
  <c r="P599"/>
  <c r="BI595"/>
  <c r="BH595"/>
  <c r="BG595"/>
  <c r="BE595"/>
  <c r="T595"/>
  <c r="R595"/>
  <c r="P595"/>
  <c r="BI591"/>
  <c r="BH591"/>
  <c r="BG591"/>
  <c r="BE591"/>
  <c r="T591"/>
  <c r="R591"/>
  <c r="P591"/>
  <c r="BI583"/>
  <c r="BH583"/>
  <c r="BG583"/>
  <c r="BE583"/>
  <c r="T583"/>
  <c r="R583"/>
  <c r="P583"/>
  <c r="BI579"/>
  <c r="BH579"/>
  <c r="BG579"/>
  <c r="BE579"/>
  <c r="T579"/>
  <c r="R579"/>
  <c r="P579"/>
  <c r="BI575"/>
  <c r="BH575"/>
  <c r="BG575"/>
  <c r="BE575"/>
  <c r="T575"/>
  <c r="R575"/>
  <c r="P575"/>
  <c r="BI569"/>
  <c r="BH569"/>
  <c r="BG569"/>
  <c r="BE569"/>
  <c r="T569"/>
  <c r="R569"/>
  <c r="P569"/>
  <c r="BI565"/>
  <c r="BH565"/>
  <c r="BG565"/>
  <c r="BE565"/>
  <c r="T565"/>
  <c r="R565"/>
  <c r="P565"/>
  <c r="BI561"/>
  <c r="BH561"/>
  <c r="BG561"/>
  <c r="BE561"/>
  <c r="T561"/>
  <c r="R561"/>
  <c r="P561"/>
  <c r="BI557"/>
  <c r="BH557"/>
  <c r="BG557"/>
  <c r="BE557"/>
  <c r="T557"/>
  <c r="R557"/>
  <c r="P557"/>
  <c r="BI552"/>
  <c r="BH552"/>
  <c r="BG552"/>
  <c r="BE552"/>
  <c r="T552"/>
  <c r="R552"/>
  <c r="P552"/>
  <c r="BI547"/>
  <c r="BH547"/>
  <c r="BG547"/>
  <c r="BE547"/>
  <c r="T547"/>
  <c r="R547"/>
  <c r="P547"/>
  <c r="BI543"/>
  <c r="BH543"/>
  <c r="BG543"/>
  <c r="BE543"/>
  <c r="T543"/>
  <c r="R543"/>
  <c r="P543"/>
  <c r="BI539"/>
  <c r="BH539"/>
  <c r="BG539"/>
  <c r="BE539"/>
  <c r="T539"/>
  <c r="R539"/>
  <c r="P539"/>
  <c r="BI536"/>
  <c r="BH536"/>
  <c r="BG536"/>
  <c r="BE536"/>
  <c r="T536"/>
  <c r="R536"/>
  <c r="P536"/>
  <c r="BI533"/>
  <c r="BH533"/>
  <c r="BG533"/>
  <c r="BE533"/>
  <c r="T533"/>
  <c r="R533"/>
  <c r="P533"/>
  <c r="BI531"/>
  <c r="BH531"/>
  <c r="BG531"/>
  <c r="BE531"/>
  <c r="T531"/>
  <c r="R531"/>
  <c r="P531"/>
  <c r="BI525"/>
  <c r="BH525"/>
  <c r="BG525"/>
  <c r="BE525"/>
  <c r="T525"/>
  <c r="R525"/>
  <c r="P525"/>
  <c r="BI523"/>
  <c r="BH523"/>
  <c r="BG523"/>
  <c r="BE523"/>
  <c r="T523"/>
  <c r="R523"/>
  <c r="P523"/>
  <c r="BI520"/>
  <c r="BH520"/>
  <c r="BG520"/>
  <c r="BE520"/>
  <c r="T520"/>
  <c r="R520"/>
  <c r="P520"/>
  <c r="BI518"/>
  <c r="BH518"/>
  <c r="BG518"/>
  <c r="BE518"/>
  <c r="T518"/>
  <c r="R518"/>
  <c r="P518"/>
  <c r="BI514"/>
  <c r="BH514"/>
  <c r="BG514"/>
  <c r="BE514"/>
  <c r="T514"/>
  <c r="R514"/>
  <c r="P514"/>
  <c r="BI511"/>
  <c r="BH511"/>
  <c r="BG511"/>
  <c r="BE511"/>
  <c r="T511"/>
  <c r="R511"/>
  <c r="P511"/>
  <c r="BI508"/>
  <c r="BH508"/>
  <c r="BG508"/>
  <c r="BE508"/>
  <c r="T508"/>
  <c r="R508"/>
  <c r="P508"/>
  <c r="BI506"/>
  <c r="BH506"/>
  <c r="BG506"/>
  <c r="BE506"/>
  <c r="T506"/>
  <c r="R506"/>
  <c r="P506"/>
  <c r="BI496"/>
  <c r="BH496"/>
  <c r="BG496"/>
  <c r="BE496"/>
  <c r="T496"/>
  <c r="R496"/>
  <c r="P496"/>
  <c r="BI494"/>
  <c r="BH494"/>
  <c r="BG494"/>
  <c r="BE494"/>
  <c r="T494"/>
  <c r="R494"/>
  <c r="P494"/>
  <c r="BI491"/>
  <c r="BH491"/>
  <c r="BG491"/>
  <c r="BE491"/>
  <c r="T491"/>
  <c r="R491"/>
  <c r="P491"/>
  <c r="BI484"/>
  <c r="BH484"/>
  <c r="BG484"/>
  <c r="BE484"/>
  <c r="T484"/>
  <c r="R484"/>
  <c r="P484"/>
  <c r="BI479"/>
  <c r="BH479"/>
  <c r="BG479"/>
  <c r="BE479"/>
  <c r="T479"/>
  <c r="R479"/>
  <c r="P479"/>
  <c r="BI475"/>
  <c r="BH475"/>
  <c r="BG475"/>
  <c r="BE475"/>
  <c r="T475"/>
  <c r="R475"/>
  <c r="P475"/>
  <c r="BI471"/>
  <c r="BH471"/>
  <c r="BG471"/>
  <c r="BE471"/>
  <c r="T471"/>
  <c r="R471"/>
  <c r="P471"/>
  <c r="BI459"/>
  <c r="BH459"/>
  <c r="BG459"/>
  <c r="BE459"/>
  <c r="T459"/>
  <c r="R459"/>
  <c r="P459"/>
  <c r="BI455"/>
  <c r="BH455"/>
  <c r="BG455"/>
  <c r="BE455"/>
  <c r="T455"/>
  <c r="R455"/>
  <c r="P455"/>
  <c r="BI450"/>
  <c r="BH450"/>
  <c r="BG450"/>
  <c r="BE450"/>
  <c r="T450"/>
  <c r="R450"/>
  <c r="P450"/>
  <c r="BI446"/>
  <c r="BH446"/>
  <c r="BG446"/>
  <c r="BE446"/>
  <c r="T446"/>
  <c r="R446"/>
  <c r="P446"/>
  <c r="BI442"/>
  <c r="BH442"/>
  <c r="BG442"/>
  <c r="BE442"/>
  <c r="T442"/>
  <c r="R442"/>
  <c r="P442"/>
  <c r="BI437"/>
  <c r="BH437"/>
  <c r="BG437"/>
  <c r="BE437"/>
  <c r="T437"/>
  <c r="R437"/>
  <c r="P437"/>
  <c r="BI431"/>
  <c r="BH431"/>
  <c r="BG431"/>
  <c r="BE431"/>
  <c r="T431"/>
  <c r="R431"/>
  <c r="P431"/>
  <c r="BI429"/>
  <c r="BH429"/>
  <c r="BG429"/>
  <c r="BE429"/>
  <c r="T429"/>
  <c r="R429"/>
  <c r="P429"/>
  <c r="BI425"/>
  <c r="BH425"/>
  <c r="BG425"/>
  <c r="BE425"/>
  <c r="T425"/>
  <c r="R425"/>
  <c r="P425"/>
  <c r="BI423"/>
  <c r="BH423"/>
  <c r="BG423"/>
  <c r="BE423"/>
  <c r="T423"/>
  <c r="R423"/>
  <c r="P423"/>
  <c r="BI420"/>
  <c r="BH420"/>
  <c r="BG420"/>
  <c r="BE420"/>
  <c r="T420"/>
  <c r="R420"/>
  <c r="P420"/>
  <c r="BI417"/>
  <c r="BH417"/>
  <c r="BG417"/>
  <c r="BE417"/>
  <c r="T417"/>
  <c r="R417"/>
  <c r="P417"/>
  <c r="BI415"/>
  <c r="BH415"/>
  <c r="BG415"/>
  <c r="BE415"/>
  <c r="T415"/>
  <c r="R415"/>
  <c r="P415"/>
  <c r="BI412"/>
  <c r="BH412"/>
  <c r="BG412"/>
  <c r="BE412"/>
  <c r="T412"/>
  <c r="R412"/>
  <c r="P412"/>
  <c r="BI409"/>
  <c r="BH409"/>
  <c r="BG409"/>
  <c r="BE409"/>
  <c r="T409"/>
  <c r="R409"/>
  <c r="P409"/>
  <c r="BI405"/>
  <c r="BH405"/>
  <c r="BG405"/>
  <c r="BE405"/>
  <c r="T405"/>
  <c r="R405"/>
  <c r="P405"/>
  <c r="BI400"/>
  <c r="BH400"/>
  <c r="BG400"/>
  <c r="BE400"/>
  <c r="T400"/>
  <c r="R400"/>
  <c r="P400"/>
  <c r="BI396"/>
  <c r="BH396"/>
  <c r="BG396"/>
  <c r="BE396"/>
  <c r="T396"/>
  <c r="R396"/>
  <c r="P396"/>
  <c r="BI391"/>
  <c r="BH391"/>
  <c r="BG391"/>
  <c r="BE391"/>
  <c r="T391"/>
  <c r="R391"/>
  <c r="P391"/>
  <c r="BI386"/>
  <c r="BH386"/>
  <c r="BG386"/>
  <c r="BE386"/>
  <c r="T386"/>
  <c r="R386"/>
  <c r="P386"/>
  <c r="BI382"/>
  <c r="BH382"/>
  <c r="BG382"/>
  <c r="BE382"/>
  <c r="T382"/>
  <c r="R382"/>
  <c r="P382"/>
  <c r="BI377"/>
  <c r="BH377"/>
  <c r="BG377"/>
  <c r="BE377"/>
  <c r="T377"/>
  <c r="R377"/>
  <c r="P377"/>
  <c r="BI369"/>
  <c r="BH369"/>
  <c r="BG369"/>
  <c r="BE369"/>
  <c r="T369"/>
  <c r="R369"/>
  <c r="P369"/>
  <c r="BI364"/>
  <c r="BH364"/>
  <c r="BG364"/>
  <c r="BE364"/>
  <c r="T364"/>
  <c r="R364"/>
  <c r="P364"/>
  <c r="BI359"/>
  <c r="BH359"/>
  <c r="BG359"/>
  <c r="BE359"/>
  <c r="T359"/>
  <c r="R359"/>
  <c r="P359"/>
  <c r="BI353"/>
  <c r="BH353"/>
  <c r="BG353"/>
  <c r="BE353"/>
  <c r="T353"/>
  <c r="R353"/>
  <c r="P353"/>
  <c r="BI348"/>
  <c r="BH348"/>
  <c r="BG348"/>
  <c r="BE348"/>
  <c r="T348"/>
  <c r="R348"/>
  <c r="P348"/>
  <c r="BI344"/>
  <c r="BH344"/>
  <c r="BG344"/>
  <c r="BE344"/>
  <c r="T344"/>
  <c r="R344"/>
  <c r="P344"/>
  <c r="BI340"/>
  <c r="BH340"/>
  <c r="BG340"/>
  <c r="BE340"/>
  <c r="T340"/>
  <c r="R340"/>
  <c r="P340"/>
  <c r="BI336"/>
  <c r="BH336"/>
  <c r="BG336"/>
  <c r="BE336"/>
  <c r="T336"/>
  <c r="R336"/>
  <c r="P336"/>
  <c r="BI331"/>
  <c r="BH331"/>
  <c r="BG331"/>
  <c r="BE331"/>
  <c r="T331"/>
  <c r="R331"/>
  <c r="P331"/>
  <c r="BI325"/>
  <c r="BH325"/>
  <c r="BG325"/>
  <c r="BE325"/>
  <c r="T325"/>
  <c r="R325"/>
  <c r="P325"/>
  <c r="BI321"/>
  <c r="BH321"/>
  <c r="BG321"/>
  <c r="BE321"/>
  <c r="T321"/>
  <c r="R321"/>
  <c r="P321"/>
  <c r="BI317"/>
  <c r="BH317"/>
  <c r="BG317"/>
  <c r="BE317"/>
  <c r="T317"/>
  <c r="R317"/>
  <c r="P317"/>
  <c r="BI313"/>
  <c r="BH313"/>
  <c r="BG313"/>
  <c r="BE313"/>
  <c r="T313"/>
  <c r="R313"/>
  <c r="P313"/>
  <c r="BI309"/>
  <c r="BH309"/>
  <c r="BG309"/>
  <c r="BE309"/>
  <c r="T309"/>
  <c r="T308"/>
  <c r="R309"/>
  <c r="R308"/>
  <c r="P309"/>
  <c r="P308"/>
  <c r="BI305"/>
  <c r="BH305"/>
  <c r="BG305"/>
  <c r="BE305"/>
  <c r="T305"/>
  <c r="T304"/>
  <c r="R305"/>
  <c r="R304"/>
  <c r="P305"/>
  <c r="P304"/>
  <c r="BI301"/>
  <c r="BH301"/>
  <c r="BG301"/>
  <c r="BE301"/>
  <c r="T301"/>
  <c r="T300"/>
  <c r="R301"/>
  <c r="R300"/>
  <c r="P301"/>
  <c r="P300"/>
  <c r="BI297"/>
  <c r="BH297"/>
  <c r="BG297"/>
  <c r="BE297"/>
  <c r="T297"/>
  <c r="T296"/>
  <c r="R297"/>
  <c r="R296"/>
  <c r="P297"/>
  <c r="P296"/>
  <c r="BI293"/>
  <c r="BH293"/>
  <c r="BG293"/>
  <c r="BE293"/>
  <c r="T293"/>
  <c r="T292"/>
  <c r="R293"/>
  <c r="R292"/>
  <c r="P293"/>
  <c r="P292"/>
  <c r="BI285"/>
  <c r="BH285"/>
  <c r="BG285"/>
  <c r="BE285"/>
  <c r="T285"/>
  <c r="T284"/>
  <c r="R285"/>
  <c r="R284"/>
  <c r="P285"/>
  <c r="P284"/>
  <c r="BI280"/>
  <c r="BH280"/>
  <c r="BG280"/>
  <c r="BE280"/>
  <c r="T280"/>
  <c r="T279"/>
  <c r="R280"/>
  <c r="R279"/>
  <c r="P280"/>
  <c r="P279"/>
  <c r="BI276"/>
  <c r="BH276"/>
  <c r="BG276"/>
  <c r="BE276"/>
  <c r="T276"/>
  <c r="R276"/>
  <c r="P276"/>
  <c r="BI272"/>
  <c r="BH272"/>
  <c r="BG272"/>
  <c r="BE272"/>
  <c r="T272"/>
  <c r="R272"/>
  <c r="P272"/>
  <c r="BI269"/>
  <c r="BH269"/>
  <c r="BG269"/>
  <c r="BE269"/>
  <c r="T269"/>
  <c r="R269"/>
  <c r="P269"/>
  <c r="BI265"/>
  <c r="BH265"/>
  <c r="BG265"/>
  <c r="BE265"/>
  <c r="T265"/>
  <c r="R265"/>
  <c r="P265"/>
  <c r="BI262"/>
  <c r="BH262"/>
  <c r="BG262"/>
  <c r="BE262"/>
  <c r="T262"/>
  <c r="R262"/>
  <c r="P262"/>
  <c r="BI259"/>
  <c r="BH259"/>
  <c r="BG259"/>
  <c r="BE259"/>
  <c r="T259"/>
  <c r="R259"/>
  <c r="P259"/>
  <c r="BI253"/>
  <c r="BH253"/>
  <c r="BG253"/>
  <c r="BE253"/>
  <c r="T253"/>
  <c r="R253"/>
  <c r="P253"/>
  <c r="BI248"/>
  <c r="BH248"/>
  <c r="BG248"/>
  <c r="BE248"/>
  <c r="T248"/>
  <c r="R248"/>
  <c r="P248"/>
  <c r="BI241"/>
  <c r="BH241"/>
  <c r="BG241"/>
  <c r="BE241"/>
  <c r="T241"/>
  <c r="R241"/>
  <c r="P241"/>
  <c r="BI237"/>
  <c r="BH237"/>
  <c r="BG237"/>
  <c r="BE237"/>
  <c r="T237"/>
  <c r="R237"/>
  <c r="P237"/>
  <c r="BI230"/>
  <c r="BH230"/>
  <c r="BG230"/>
  <c r="BE230"/>
  <c r="T230"/>
  <c r="R230"/>
  <c r="P230"/>
  <c r="BI223"/>
  <c r="BH223"/>
  <c r="BG223"/>
  <c r="BE223"/>
  <c r="T223"/>
  <c r="R223"/>
  <c r="P223"/>
  <c r="BI218"/>
  <c r="BH218"/>
  <c r="BG218"/>
  <c r="BE218"/>
  <c r="T218"/>
  <c r="R218"/>
  <c r="P218"/>
  <c r="BI214"/>
  <c r="BH214"/>
  <c r="BG214"/>
  <c r="BE214"/>
  <c r="T214"/>
  <c r="R214"/>
  <c r="P214"/>
  <c r="BI202"/>
  <c r="BH202"/>
  <c r="BG202"/>
  <c r="BE202"/>
  <c r="T202"/>
  <c r="R202"/>
  <c r="P202"/>
  <c r="BI197"/>
  <c r="BH197"/>
  <c r="BG197"/>
  <c r="BE197"/>
  <c r="T197"/>
  <c r="R197"/>
  <c r="P197"/>
  <c r="BI193"/>
  <c r="BH193"/>
  <c r="BG193"/>
  <c r="BE193"/>
  <c r="T193"/>
  <c r="R193"/>
  <c r="P193"/>
  <c r="BI181"/>
  <c r="BH181"/>
  <c r="BG181"/>
  <c r="BE181"/>
  <c r="T181"/>
  <c r="T180"/>
  <c r="R181"/>
  <c r="R180"/>
  <c r="P181"/>
  <c r="P180"/>
  <c r="BI173"/>
  <c r="BH173"/>
  <c r="BG173"/>
  <c r="BE173"/>
  <c r="T173"/>
  <c r="T172"/>
  <c r="R173"/>
  <c r="R172"/>
  <c r="P173"/>
  <c r="P172"/>
  <c r="BI167"/>
  <c r="BH167"/>
  <c r="BG167"/>
  <c r="BE167"/>
  <c r="T167"/>
  <c r="R167"/>
  <c r="P167"/>
  <c r="BI162"/>
  <c r="BH162"/>
  <c r="BG162"/>
  <c r="BE162"/>
  <c r="T162"/>
  <c r="R162"/>
  <c r="P162"/>
  <c r="BI155"/>
  <c r="BH155"/>
  <c r="BG155"/>
  <c r="BE155"/>
  <c r="T155"/>
  <c r="R155"/>
  <c r="P155"/>
  <c r="BI145"/>
  <c r="BH145"/>
  <c r="BG145"/>
  <c r="BE145"/>
  <c r="T145"/>
  <c r="R145"/>
  <c r="P145"/>
  <c r="BI136"/>
  <c r="BH136"/>
  <c r="BG136"/>
  <c r="BE136"/>
  <c r="T136"/>
  <c r="R136"/>
  <c r="P136"/>
  <c r="BI126"/>
  <c r="BH126"/>
  <c r="BG126"/>
  <c r="BE126"/>
  <c r="T126"/>
  <c r="R126"/>
  <c r="P126"/>
  <c r="BI117"/>
  <c r="BH117"/>
  <c r="BG117"/>
  <c r="BE117"/>
  <c r="T117"/>
  <c r="R117"/>
  <c r="P117"/>
  <c r="BI110"/>
  <c r="BH110"/>
  <c r="BG110"/>
  <c r="BE110"/>
  <c r="T110"/>
  <c r="T109"/>
  <c r="T108"/>
  <c r="R110"/>
  <c r="R109"/>
  <c r="R108"/>
  <c r="P110"/>
  <c r="P109"/>
  <c r="P108"/>
  <c r="F100"/>
  <c r="E98"/>
  <c r="F52"/>
  <c r="E50"/>
  <c r="J24"/>
  <c r="E24"/>
  <c r="J103"/>
  <c r="J23"/>
  <c r="J21"/>
  <c r="E21"/>
  <c r="J102"/>
  <c r="J20"/>
  <c r="J18"/>
  <c r="E18"/>
  <c r="F103"/>
  <c r="J17"/>
  <c r="J15"/>
  <c r="E15"/>
  <c r="F102"/>
  <c r="J14"/>
  <c r="J12"/>
  <c r="J100"/>
  <c r="E7"/>
  <c r="E48"/>
  <c i="1" r="L50"/>
  <c r="AM50"/>
  <c r="AM49"/>
  <c r="L49"/>
  <c r="AM47"/>
  <c r="L47"/>
  <c r="L45"/>
  <c r="L44"/>
  <c i="2" r="BK834"/>
  <c r="BK713"/>
  <c r="J520"/>
  <c r="J364"/>
  <c r="J230"/>
  <c r="J734"/>
  <c r="J575"/>
  <c r="J423"/>
  <c r="J223"/>
  <c r="J730"/>
  <c r="J547"/>
  <c r="BK471"/>
  <c r="BK344"/>
  <c r="BK218"/>
  <c r="BK771"/>
  <c r="BK591"/>
  <c r="BK442"/>
  <c r="J301"/>
  <c r="J193"/>
  <c r="BK865"/>
  <c r="BK746"/>
  <c r="BK552"/>
  <c r="J446"/>
  <c r="BK262"/>
  <c r="BK830"/>
  <c r="J666"/>
  <c r="BK491"/>
  <c r="J382"/>
  <c r="BK145"/>
  <c r="J670"/>
  <c r="J539"/>
  <c r="BK415"/>
  <c r="J293"/>
  <c r="J800"/>
  <c r="BK630"/>
  <c r="J479"/>
  <c r="BK297"/>
  <c r="BK223"/>
  <c i="3" r="BK97"/>
  <c i="2" r="J845"/>
  <c r="BK738"/>
  <c r="BK514"/>
  <c r="J359"/>
  <c r="BK181"/>
  <c r="BK670"/>
  <c r="J536"/>
  <c r="J344"/>
  <c r="J181"/>
  <c r="BK754"/>
  <c r="J543"/>
  <c r="BK396"/>
  <c r="J237"/>
  <c r="J754"/>
  <c r="BK561"/>
  <c r="BK386"/>
  <c r="J265"/>
  <c r="J202"/>
  <c i="3" r="J86"/>
  <c i="2" r="J808"/>
  <c r="J595"/>
  <c r="J459"/>
  <c r="J305"/>
  <c r="BK759"/>
  <c r="BK599"/>
  <c r="J429"/>
  <c r="J331"/>
  <c r="J792"/>
  <c r="BK637"/>
  <c r="J508"/>
  <c r="BK364"/>
  <c r="J241"/>
  <c r="J759"/>
  <c r="J565"/>
  <c r="BK429"/>
  <c r="BK293"/>
  <c r="J145"/>
  <c r="BK767"/>
  <c r="BK575"/>
  <c r="J450"/>
  <c r="J297"/>
  <c r="BK173"/>
  <c r="J704"/>
  <c r="J511"/>
  <c r="J280"/>
  <c r="BK817"/>
  <c r="J657"/>
  <c r="BK496"/>
  <c r="J409"/>
  <c r="BK253"/>
  <c r="J738"/>
  <c r="BK547"/>
  <c r="BK423"/>
  <c r="BK248"/>
  <c r="J136"/>
  <c r="J817"/>
  <c r="J607"/>
  <c r="J494"/>
  <c r="J340"/>
  <c r="BK162"/>
  <c r="J690"/>
  <c r="BK579"/>
  <c r="BK400"/>
  <c r="J218"/>
  <c r="BK722"/>
  <c r="J557"/>
  <c r="J455"/>
  <c r="J325"/>
  <c r="J110"/>
  <c r="BK718"/>
  <c r="BK508"/>
  <c r="BK359"/>
  <c r="J259"/>
  <c i="3" r="BK93"/>
  <c i="2" r="BK849"/>
  <c r="BK649"/>
  <c r="BK533"/>
  <c r="J396"/>
  <c r="J253"/>
  <c r="J718"/>
  <c r="BK475"/>
  <c r="J386"/>
  <c r="J834"/>
  <c r="J713"/>
  <c r="J561"/>
  <c r="BK479"/>
  <c r="BK305"/>
  <c r="J830"/>
  <c r="J680"/>
  <c r="J491"/>
  <c r="J336"/>
  <c r="BK241"/>
  <c i="3" r="J93"/>
  <c i="2" r="BK826"/>
  <c r="J630"/>
  <c r="J518"/>
  <c r="J348"/>
  <c r="J155"/>
  <c r="BK709"/>
  <c r="J569"/>
  <c r="J415"/>
  <c r="BK117"/>
  <c r="BK690"/>
  <c r="J533"/>
  <c r="J412"/>
  <c r="J269"/>
  <c r="J826"/>
  <c r="BK657"/>
  <c r="BK484"/>
  <c r="BK409"/>
  <c r="J262"/>
  <c r="J865"/>
  <c r="BK603"/>
  <c r="BK506"/>
  <c r="BK321"/>
  <c r="J776"/>
  <c r="BK607"/>
  <c r="BK437"/>
  <c r="BK369"/>
  <c r="J780"/>
  <c r="BK595"/>
  <c r="J420"/>
  <c r="J285"/>
  <c r="BK804"/>
  <c r="J700"/>
  <c r="J475"/>
  <c r="J321"/>
  <c r="J214"/>
  <c r="BK845"/>
  <c r="BK704"/>
  <c r="BK523"/>
  <c r="J369"/>
  <c r="BK193"/>
  <c r="BK726"/>
  <c r="J531"/>
  <c r="J417"/>
  <c r="J272"/>
  <c r="BK808"/>
  <c r="BK623"/>
  <c r="BK511"/>
  <c r="BK377"/>
  <c r="BK259"/>
  <c r="BK763"/>
  <c r="J579"/>
  <c r="BK446"/>
  <c r="BK317"/>
  <c r="J167"/>
  <c i="3" r="J89"/>
  <c i="2" r="BK812"/>
  <c r="J599"/>
  <c r="J471"/>
  <c r="J317"/>
  <c r="BK126"/>
  <c r="J623"/>
  <c r="J514"/>
  <c r="BK412"/>
  <c r="BK230"/>
  <c r="BK666"/>
  <c r="BK531"/>
  <c r="J431"/>
  <c r="BK331"/>
  <c r="J173"/>
  <c r="J722"/>
  <c r="J525"/>
  <c r="BK425"/>
  <c r="BK285"/>
  <c r="J117"/>
  <c i="3" r="BK86"/>
  <c i="2" r="J771"/>
  <c r="BK557"/>
  <c r="BK420"/>
  <c r="BK265"/>
  <c r="J812"/>
  <c r="J649"/>
  <c r="BK520"/>
  <c r="J391"/>
  <c r="J248"/>
  <c r="J746"/>
  <c r="J552"/>
  <c r="J484"/>
  <c r="BK336"/>
  <c r="BK136"/>
  <c r="J726"/>
  <c r="J523"/>
  <c r="BK353"/>
  <c r="BK237"/>
  <c i="1" r="AS54"/>
  <c i="2" r="J804"/>
  <c r="BK543"/>
  <c r="J405"/>
  <c r="BK269"/>
  <c r="BK110"/>
  <c r="J637"/>
  <c r="BK525"/>
  <c r="BK405"/>
  <c r="J162"/>
  <c r="BK700"/>
  <c r="BK518"/>
  <c r="BK313"/>
  <c r="BK167"/>
  <c r="BK615"/>
  <c r="J496"/>
  <c r="BK382"/>
  <c r="BK272"/>
  <c i="3" r="J97"/>
  <c i="2" r="BK800"/>
  <c r="BK583"/>
  <c r="J400"/>
  <c r="BK301"/>
  <c r="J767"/>
  <c r="J615"/>
  <c r="BK431"/>
  <c r="BK340"/>
  <c r="J763"/>
  <c r="BK569"/>
  <c r="BK494"/>
  <c r="BK348"/>
  <c r="J197"/>
  <c r="BK730"/>
  <c r="BK539"/>
  <c r="BK417"/>
  <c r="BK280"/>
  <c r="J126"/>
  <c i="3" r="BK89"/>
  <c i="2" r="BK780"/>
  <c r="BK565"/>
  <c r="J442"/>
  <c r="BK276"/>
  <c r="BK792"/>
  <c r="J591"/>
  <c r="J425"/>
  <c r="BK325"/>
  <c r="BK796"/>
  <c r="J611"/>
  <c r="J506"/>
  <c r="J353"/>
  <c r="J276"/>
  <c r="J796"/>
  <c r="BK611"/>
  <c r="BK455"/>
  <c r="J309"/>
  <c r="BK155"/>
  <c r="J849"/>
  <c r="BK734"/>
  <c r="BK536"/>
  <c r="BK391"/>
  <c r="BK202"/>
  <c r="BK680"/>
  <c r="BK450"/>
  <c r="J377"/>
  <c r="BK214"/>
  <c r="J709"/>
  <c r="J583"/>
  <c r="J437"/>
  <c r="BK309"/>
  <c r="BK776"/>
  <c r="J603"/>
  <c r="BK459"/>
  <c r="J313"/>
  <c r="BK197"/>
  <c l="1" r="P222"/>
  <c r="T222"/>
  <c r="R222"/>
  <c r="BK116"/>
  <c r="BK192"/>
  <c r="J192"/>
  <c r="J68"/>
  <c r="P236"/>
  <c r="P258"/>
  <c r="BK312"/>
  <c r="J312"/>
  <c r="J80"/>
  <c r="BK449"/>
  <c r="J449"/>
  <c r="J81"/>
  <c r="R546"/>
  <c r="R614"/>
  <c r="BK703"/>
  <c r="J703"/>
  <c r="J84"/>
  <c r="P779"/>
  <c r="T816"/>
  <c i="3" r="P85"/>
  <c r="P84"/>
  <c r="P83"/>
  <c i="1" r="AU56"/>
  <c i="2" r="T116"/>
  <c r="T115"/>
  <c r="T192"/>
  <c r="T236"/>
  <c r="BK258"/>
  <c r="J258"/>
  <c r="J71"/>
  <c r="R312"/>
  <c r="R449"/>
  <c r="P546"/>
  <c r="P614"/>
  <c r="R703"/>
  <c r="BK779"/>
  <c r="J779"/>
  <c r="J85"/>
  <c r="P816"/>
  <c i="3" r="T85"/>
  <c r="T84"/>
  <c r="T83"/>
  <c i="2" r="R116"/>
  <c r="R115"/>
  <c r="P192"/>
  <c r="P179"/>
  <c r="BK236"/>
  <c r="J236"/>
  <c r="J70"/>
  <c r="T258"/>
  <c r="P312"/>
  <c r="T449"/>
  <c r="T546"/>
  <c r="BK614"/>
  <c r="J614"/>
  <c r="J83"/>
  <c r="T703"/>
  <c r="T779"/>
  <c r="BK816"/>
  <c r="J816"/>
  <c r="J86"/>
  <c i="3" r="R85"/>
  <c r="R84"/>
  <c r="R83"/>
  <c i="2" r="P116"/>
  <c r="P115"/>
  <c r="P107"/>
  <c r="R192"/>
  <c r="R236"/>
  <c r="R258"/>
  <c r="T312"/>
  <c r="T283"/>
  <c r="P449"/>
  <c r="BK546"/>
  <c r="J546"/>
  <c r="J82"/>
  <c r="T614"/>
  <c r="P703"/>
  <c r="R779"/>
  <c r="R816"/>
  <c i="3" r="BK85"/>
  <c r="J85"/>
  <c r="J61"/>
  <c i="2" r="BK279"/>
  <c r="J279"/>
  <c r="J72"/>
  <c r="BK284"/>
  <c r="J284"/>
  <c r="J74"/>
  <c r="BK292"/>
  <c r="J292"/>
  <c r="J75"/>
  <c r="BK296"/>
  <c r="J296"/>
  <c r="J76"/>
  <c r="BK300"/>
  <c r="J300"/>
  <c r="J77"/>
  <c i="3" r="BK96"/>
  <c r="J96"/>
  <c r="J63"/>
  <c i="2" r="BK109"/>
  <c r="BK108"/>
  <c r="BK222"/>
  <c r="J222"/>
  <c r="J69"/>
  <c r="BK172"/>
  <c r="J172"/>
  <c r="J65"/>
  <c r="BK180"/>
  <c r="J180"/>
  <c r="J67"/>
  <c r="BK304"/>
  <c r="J304"/>
  <c r="J78"/>
  <c r="BK308"/>
  <c r="J308"/>
  <c r="J79"/>
  <c i="3" r="BK92"/>
  <c r="J92"/>
  <c r="J62"/>
  <c i="2" r="J108"/>
  <c r="J61"/>
  <c r="J109"/>
  <c r="J62"/>
  <c r="J116"/>
  <c r="J64"/>
  <c i="3" r="E48"/>
  <c r="F55"/>
  <c r="J52"/>
  <c r="J79"/>
  <c r="BF86"/>
  <c r="F79"/>
  <c r="J80"/>
  <c r="BF89"/>
  <c r="BF93"/>
  <c r="BF97"/>
  <c i="2" r="J52"/>
  <c r="J55"/>
  <c r="BF117"/>
  <c r="BF126"/>
  <c r="BF162"/>
  <c r="BF173"/>
  <c r="BF181"/>
  <c r="BF193"/>
  <c r="BF197"/>
  <c r="BF202"/>
  <c r="BF218"/>
  <c r="BF241"/>
  <c r="BF253"/>
  <c r="BF259"/>
  <c r="BF262"/>
  <c r="BF293"/>
  <c r="BF297"/>
  <c r="BF305"/>
  <c r="BF309"/>
  <c r="BF331"/>
  <c r="BF348"/>
  <c r="BF353"/>
  <c r="BF382"/>
  <c r="BF405"/>
  <c r="BF420"/>
  <c r="BF450"/>
  <c r="BF475"/>
  <c r="BF479"/>
  <c r="BF484"/>
  <c r="BF491"/>
  <c r="BF494"/>
  <c r="BF506"/>
  <c r="BF531"/>
  <c r="BF543"/>
  <c r="BF575"/>
  <c r="BF583"/>
  <c r="BF599"/>
  <c r="BF670"/>
  <c r="BF718"/>
  <c r="BF722"/>
  <c r="BF726"/>
  <c r="BF754"/>
  <c r="BF759"/>
  <c r="BF796"/>
  <c r="BF804"/>
  <c r="BF817"/>
  <c r="F54"/>
  <c r="E96"/>
  <c r="BF167"/>
  <c r="BF230"/>
  <c r="BF237"/>
  <c r="BF272"/>
  <c r="BF280"/>
  <c r="BF285"/>
  <c r="BF340"/>
  <c r="BF344"/>
  <c r="BF359"/>
  <c r="BF409"/>
  <c r="BF417"/>
  <c r="BF423"/>
  <c r="BF425"/>
  <c r="BF429"/>
  <c r="BF459"/>
  <c r="BF496"/>
  <c r="BF536"/>
  <c r="BF539"/>
  <c r="BF547"/>
  <c r="BF557"/>
  <c r="BF565"/>
  <c r="BF579"/>
  <c r="BF611"/>
  <c r="BF630"/>
  <c r="BF637"/>
  <c r="BF649"/>
  <c r="BF657"/>
  <c r="BF666"/>
  <c r="BF680"/>
  <c r="BF690"/>
  <c r="BF709"/>
  <c r="BF734"/>
  <c r="BF746"/>
  <c r="BF763"/>
  <c r="BF771"/>
  <c r="BF776"/>
  <c r="BF780"/>
  <c r="BF792"/>
  <c r="BF830"/>
  <c r="J54"/>
  <c r="BF110"/>
  <c r="BF136"/>
  <c r="BF155"/>
  <c r="BF269"/>
  <c r="BF317"/>
  <c r="BF321"/>
  <c r="BF325"/>
  <c r="BF336"/>
  <c r="BF369"/>
  <c r="BF377"/>
  <c r="BF386"/>
  <c r="BF400"/>
  <c r="BF412"/>
  <c r="BF415"/>
  <c r="BF471"/>
  <c r="BF508"/>
  <c r="BF511"/>
  <c r="BF523"/>
  <c r="BF525"/>
  <c r="BF533"/>
  <c r="BF569"/>
  <c r="BF603"/>
  <c r="BF615"/>
  <c r="BF704"/>
  <c r="BF713"/>
  <c r="BF800"/>
  <c r="BF808"/>
  <c r="F55"/>
  <c r="BF145"/>
  <c r="BF214"/>
  <c r="BF223"/>
  <c r="BF248"/>
  <c r="BF265"/>
  <c r="BF276"/>
  <c r="BF301"/>
  <c r="BF313"/>
  <c r="BF364"/>
  <c r="BF391"/>
  <c r="BF396"/>
  <c r="BF431"/>
  <c r="BF437"/>
  <c r="BF442"/>
  <c r="BF446"/>
  <c r="BF455"/>
  <c r="BF514"/>
  <c r="BF518"/>
  <c r="BF520"/>
  <c r="BF552"/>
  <c r="BF561"/>
  <c r="BF591"/>
  <c r="BF595"/>
  <c r="BF607"/>
  <c r="BF623"/>
  <c r="BF700"/>
  <c r="BF730"/>
  <c r="BF738"/>
  <c r="BF767"/>
  <c r="BF812"/>
  <c r="BF826"/>
  <c r="BF834"/>
  <c r="BF845"/>
  <c r="BF849"/>
  <c r="BF865"/>
  <c r="F37"/>
  <c i="1" r="BD55"/>
  <c i="2" r="F36"/>
  <c i="1" r="BC55"/>
  <c i="2" r="F35"/>
  <c i="1" r="BB55"/>
  <c i="3" r="F33"/>
  <c i="1" r="AZ56"/>
  <c i="3" r="F35"/>
  <c i="1" r="BB56"/>
  <c i="2" r="F33"/>
  <c i="1" r="AZ55"/>
  <c i="3" r="F36"/>
  <c i="1" r="BC56"/>
  <c i="3" r="J33"/>
  <c i="1" r="AV56"/>
  <c i="2" r="J33"/>
  <c i="1" r="AV55"/>
  <c i="3" r="F37"/>
  <c i="1" r="BD56"/>
  <c i="2" l="1" r="P283"/>
  <c r="P106"/>
  <c i="1" r="AU55"/>
  <c i="2" r="T179"/>
  <c r="R179"/>
  <c r="R283"/>
  <c r="R107"/>
  <c r="R106"/>
  <c r="T107"/>
  <c r="T106"/>
  <c r="BK115"/>
  <c r="J115"/>
  <c r="J63"/>
  <c r="BK179"/>
  <c r="J179"/>
  <c r="J66"/>
  <c r="BK283"/>
  <c r="J283"/>
  <c r="J73"/>
  <c i="3" r="BK84"/>
  <c r="J84"/>
  <c r="J60"/>
  <c i="2" r="J34"/>
  <c i="1" r="AW55"/>
  <c r="AT55"/>
  <c i="2" r="F34"/>
  <c i="1" r="BA55"/>
  <c r="AU54"/>
  <c r="AZ54"/>
  <c r="W29"/>
  <c r="BC54"/>
  <c r="W32"/>
  <c r="BD54"/>
  <c r="W33"/>
  <c r="BB54"/>
  <c r="W31"/>
  <c i="3" r="J34"/>
  <c i="1" r="AW56"/>
  <c r="AT56"/>
  <c i="3" r="F34"/>
  <c i="1" r="BA56"/>
  <c i="2" l="1" r="BK107"/>
  <c r="J107"/>
  <c r="J60"/>
  <c i="3" r="BK83"/>
  <c r="J83"/>
  <c i="1" r="AY54"/>
  <c i="3" r="J30"/>
  <c i="1" r="AG56"/>
  <c r="AV54"/>
  <c r="AK29"/>
  <c r="AX54"/>
  <c r="BA54"/>
  <c r="AW54"/>
  <c r="AK30"/>
  <c i="3" l="1" r="J39"/>
  <c r="J59"/>
  <c i="2" r="BK106"/>
  <c r="J106"/>
  <c r="J59"/>
  <c i="1" r="AN56"/>
  <c r="AT54"/>
  <c r="W30"/>
  <c i="2" l="1" r="J30"/>
  <c i="1" r="AG55"/>
  <c r="AG54"/>
  <c r="AK26"/>
  <c r="AK35"/>
  <c l="1" r="AN54"/>
  <c r="AN55"/>
  <c i="2" r="J39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<sst xmlns="http://schemas.openxmlformats.org/spreadsheetml/2006/main">
  <si>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</si>
  <si>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</si>
  <si>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</si>
  <si>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</si>
  <si>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</si>
  <si>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{8677c3da-44c7-4ab2-b433-df8fad1b4302}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</si>
  <si>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</si>
  <si>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</si>
  <si>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</si>
  <si>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</si>
  <si>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</si>
  <si>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</si>
  <si>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</si>
  <si>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</si>
  <si>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2025/09/42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</si>
  <si>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</si>
  <si>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</si>
  <si>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bytu Za Chlumem, č.p. 751, č.b. 49, 418 01 Bílina</t>
  </si>
  <si>
    <t>KSO:</t>
  </si>
  <si>
    <t/>
  </si>
  <si>
    <t>CC-CZ:</t>
  </si>
  <si>
    <t>Místo:</t>
  </si>
  <si>
    <t xml:space="preserve"> </t>
  </si>
  <si>
    <t>Datum:</t>
  </si>
  <si>
    <t>4. 9. 2025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</si>
  <si>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</si>
  <si>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</si>
  <si>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</si>
  <si>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</si>
  <si>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</si>
  <si>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</si>
  <si>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</si>
  <si>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</si>
  <si>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</si>
  <si>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</si>
  <si>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</si>
  <si>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</si>
  <si>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</si>
  <si>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</si>
  <si>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</si>
  <si>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</si>
  <si>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</si>
  <si>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</si>
  <si>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</si>
  <si>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</si>
  <si>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</si>
  <si>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</si>
  <si>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</si>
  <si>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</si>
  <si>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</si>
  <si>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</si>
  <si>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</si>
  <si>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</si>
  <si>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</si>
  <si>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</si>
  <si>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</si>
  <si>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</si>
  <si>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</si>
  <si>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</si>
  <si>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</si>
  <si>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</si>
  <si>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</si>
  <si>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</si>
  <si>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</si>
  <si>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</si>
  <si>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</si>
  <si>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</si>
  <si>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</si>
  <si>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</si>
  <si>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</si>
  <si>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</si>
  <si>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</si>
  <si>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</si>
  <si>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</si>
  <si>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</si>
  <si>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Stavební práce</t>
  </si>
  <si>
    <t>STA</t>
  </si>
  <si>
    <t>{8b1425df-0be7-4044-878a-7fd81ba0e457}</t>
  </si>
  <si>
    <t>2</t>
  </si>
  <si>
    <t>VRN</t>
  </si>
  <si>
    <t>{73900374-1eac-46ee-b8e8-61ccdfacb1c7}</t>
  </si>
  <si>
    <t>chod_plocha_new</t>
  </si>
  <si>
    <t>chodba plocha nová - 751/49</t>
  </si>
  <si>
    <t>m2</t>
  </si>
  <si>
    <t>7,26</t>
  </si>
  <si>
    <t>3</t>
  </si>
  <si>
    <t>kuch_plocha_new</t>
  </si>
  <si>
    <t>kuch plocha new - č.p. 751/49</t>
  </si>
  <si>
    <t>18,57</t>
  </si>
  <si>
    <t>KRYCÍ LIST SOUPISU PRACÍ</t>
  </si>
  <si>
    <t>loz_plocha</t>
  </si>
  <si>
    <t>ložnice - půdorys plocha - č.p. 751/49</t>
  </si>
  <si>
    <t>11,903</t>
  </si>
  <si>
    <t>pred_plocha</t>
  </si>
  <si>
    <t>předsíň 751/49</t>
  </si>
  <si>
    <t>komora_plocha</t>
  </si>
  <si>
    <t>komora plocha 751/49</t>
  </si>
  <si>
    <t>2,074</t>
  </si>
  <si>
    <t>loz_om</t>
  </si>
  <si>
    <t>ložnice - plocha omítek - č.p. 751/49</t>
  </si>
  <si>
    <t>31,618</t>
  </si>
  <si>
    <t>Objekt:</t>
  </si>
  <si>
    <t>kom_steny</t>
  </si>
  <si>
    <t>komora plocha stěny 751/49</t>
  </si>
  <si>
    <t>13,842</t>
  </si>
  <si>
    <t>1 - Stavební práce</t>
  </si>
  <si>
    <t>pred_steny</t>
  </si>
  <si>
    <t>předsíň stěny 751/49</t>
  </si>
  <si>
    <t>25,181</t>
  </si>
  <si>
    <t>chod_plocha</t>
  </si>
  <si>
    <t>chodba - půdorys plocha pův -751/49</t>
  </si>
  <si>
    <t>kuch_plocha</t>
  </si>
  <si>
    <t>kuchyně - půdorys plocha - pův - č.p.751/49</t>
  </si>
  <si>
    <t>20,415</t>
  </si>
  <si>
    <t>koup_plocha</t>
  </si>
  <si>
    <t>koupelna - půdorys plocha dlažba new - 751/49</t>
  </si>
  <si>
    <t>3,7</t>
  </si>
  <si>
    <t>okna_plocha</t>
  </si>
  <si>
    <t>plocha venkovních výplní - 751/49</t>
  </si>
  <si>
    <t>20,08</t>
  </si>
  <si>
    <t>dver_plocha</t>
  </si>
  <si>
    <t>dveřní výplně nová- plocha jednostr. - č.p.751/49</t>
  </si>
  <si>
    <t>12,4</t>
  </si>
  <si>
    <t>jadro_dem</t>
  </si>
  <si>
    <t>demontáž původního jádra z desek č.p. 751/49</t>
  </si>
  <si>
    <t>21,402</t>
  </si>
  <si>
    <t>sdk_stena_del</t>
  </si>
  <si>
    <t>instal příčka 75 č.p. 751/49</t>
  </si>
  <si>
    <t>10,041</t>
  </si>
  <si>
    <t>sdk_steny_100</t>
  </si>
  <si>
    <t>SDK stěny jádro 125 - č.p. 751/46</t>
  </si>
  <si>
    <t>7,7</t>
  </si>
  <si>
    <t>sdk_podkl</t>
  </si>
  <si>
    <t>SDK podhled č.p. 751/49</t>
  </si>
  <si>
    <t>71,823</t>
  </si>
  <si>
    <t>obyv_steny</t>
  </si>
  <si>
    <t>obývací pokoj stěny plocha - č.p. 751/49</t>
  </si>
  <si>
    <t>,2</t>
  </si>
  <si>
    <t>35,598</t>
  </si>
  <si>
    <t>pokoj_steny</t>
  </si>
  <si>
    <t>pokoj plocha stěn - č.p. 751/49</t>
  </si>
  <si>
    <t>29,394</t>
  </si>
  <si>
    <t>dlaz_nov</t>
  </si>
  <si>
    <t>nová dlažba č.p.751/49</t>
  </si>
  <si>
    <t>izol_plocha</t>
  </si>
  <si>
    <t>izolace podlah č.p.751/49</t>
  </si>
  <si>
    <t>5,04</t>
  </si>
  <si>
    <t>izolace_obvod</t>
  </si>
  <si>
    <t>izolace pásy podlaha č.p. 751/49</t>
  </si>
  <si>
    <t>mb</t>
  </si>
  <si>
    <t>13,433</t>
  </si>
  <si>
    <t>obvod_chodba</t>
  </si>
  <si>
    <t>obvod místnost chodba new - č.p. 751/49</t>
  </si>
  <si>
    <t>12,1</t>
  </si>
  <si>
    <t>obvod_kuch</t>
  </si>
  <si>
    <t>obvod místnost kuchyně - new- sokl č.p.751/49</t>
  </si>
  <si>
    <t>24,7</t>
  </si>
  <si>
    <t>obvod_loz</t>
  </si>
  <si>
    <t>obvod ložnice - sokl new č.p. 751/49</t>
  </si>
  <si>
    <t>13,8</t>
  </si>
  <si>
    <t>obvod_kom</t>
  </si>
  <si>
    <t>obvod komory new - č.p. 751/49</t>
  </si>
  <si>
    <t>5,84</t>
  </si>
  <si>
    <t>obkl_nov_kuch</t>
  </si>
  <si>
    <t>obklad kuchyně nový - č.p. 751/49</t>
  </si>
  <si>
    <t>3,21</t>
  </si>
  <si>
    <t>obkl_nov_soc</t>
  </si>
  <si>
    <t xml:space="preserve">nový obklad - koupelna -  č.p.751/49</t>
  </si>
  <si>
    <t>17,665</t>
  </si>
  <si>
    <t>izol_steny</t>
  </si>
  <si>
    <t>izolace stěrková stěn č.p. 751/49</t>
  </si>
  <si>
    <t>9,45</t>
  </si>
  <si>
    <t>kuch_om</t>
  </si>
  <si>
    <t>kuchyně - omítky new - č.p. 751/49</t>
  </si>
  <si>
    <t>36,83</t>
  </si>
  <si>
    <t>obyv_plocha</t>
  </si>
  <si>
    <t>obývací pokoj - půdorys plocha - č.p. 751/49</t>
  </si>
  <si>
    <t>15,353</t>
  </si>
  <si>
    <t>dlaz_nov2</t>
  </si>
  <si>
    <t>dlážděný sprchový kout 751/49</t>
  </si>
  <si>
    <t>1,06</t>
  </si>
  <si>
    <t>koup_sprch</t>
  </si>
  <si>
    <t>koupelna - sprchový kout 751/49</t>
  </si>
  <si>
    <t>pokoj_plocha</t>
  </si>
  <si>
    <t>pokoj plocha - č.p. 751/49</t>
  </si>
  <si>
    <t>sdk_predst</t>
  </si>
  <si>
    <t>SDK předstěna instal. 75 mm</t>
  </si>
  <si>
    <t>3,85</t>
  </si>
  <si>
    <t>sdk_stoup</t>
  </si>
  <si>
    <t>opláštění stoupačky</t>
  </si>
  <si>
    <t>6,264</t>
  </si>
  <si>
    <t>plocha_celkem</t>
  </si>
  <si>
    <t>plocha místností celkem</t>
  </si>
  <si>
    <t>lodzie</t>
  </si>
  <si>
    <t>plocha lodžie</t>
  </si>
  <si>
    <t>14,52</t>
  </si>
  <si>
    <t>koupelna_plocha_puv</t>
  </si>
  <si>
    <t>původní plocha koupelna</t>
  </si>
  <si>
    <t>3,558</t>
  </si>
  <si>
    <t>obyv_obvod</t>
  </si>
  <si>
    <t>obvod obývací pokoj</t>
  </si>
  <si>
    <t>15,8</t>
  </si>
  <si>
    <t>pokoj_obvod</t>
  </si>
  <si>
    <t>obvod pokoj</t>
  </si>
  <si>
    <t>obvod_kuch_puv</t>
  </si>
  <si>
    <t>obvod kuchyně původní stav</t>
  </si>
  <si>
    <t>30,25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</si>
  <si>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</si>
  <si>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</si>
  <si>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</si>
  <si>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</si>
  <si>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</si>
  <si>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</si>
  <si>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  34 - Stěny a příčky</t>
  </si>
  <si>
    <t xml:space="preserve">    6 - Úpravy povrchů, podlahy a osazování výplní</t>
  </si>
  <si>
    <t xml:space="preserve">      61 - Úprava povrchů vnitřních</t>
  </si>
  <si>
    <t xml:space="preserve">      63 - Podlahy a podlahové konstrukce</t>
  </si>
  <si>
    <t xml:space="preserve">    9 - Ostatní konstrukce a práce, bourání</t>
  </si>
  <si>
    <t xml:space="preserve">      94 - Lešení a stavební výtahy</t>
  </si>
  <si>
    <t xml:space="preserve">      95 - Různé dokončovací konstrukce a práce pozemních staveb</t>
  </si>
  <si>
    <t xml:space="preserve">      96 - Bourání konstrukcí</t>
  </si>
  <si>
    <t xml:space="preserve">      97 - Prorážení otvorů a ostatní bourací práce</t>
  </si>
  <si>
    <t xml:space="preserve">      997 - Přesun sutě</t>
  </si>
  <si>
    <t xml:space="preserve">      998 - Přesun hmot</t>
  </si>
  <si>
    <t>PSV - Práce a dodávky PSV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</si>
  <si>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</si>
  <si>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</si>
  <si>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</si>
  <si>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</si>
  <si>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</si>
  <si>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</si>
  <si>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</si>
  <si>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</si>
  <si>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</si>
  <si>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</si>
  <si>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</si>
  <si>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</si>
  <si>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</si>
  <si>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</si>
  <si>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</si>
  <si>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</si>
  <si>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</si>
  <si>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</si>
  <si>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</si>
  <si>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</si>
  <si>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</si>
  <si>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</si>
  <si>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</si>
  <si>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</si>
  <si>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</si>
  <si>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</si>
  <si>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</si>
  <si>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</si>
  <si>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</si>
  <si>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</si>
  <si>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Svislé a kompletní konstrukce</t>
  </si>
  <si>
    <t>34</t>
  </si>
  <si>
    <t>Stěny a příčky</t>
  </si>
  <si>
    <t>K</t>
  </si>
  <si>
    <t>346244352</t>
  </si>
  <si>
    <t>Obezdívka koupelnových van ploch rovných tl 50 mm z pórobetonových přesných tvárnic</t>
  </si>
  <si>
    <t>CS ÚRS 2025 02</t>
  </si>
  <si>
    <t>4</t>
  </si>
  <si>
    <t>-1606949131</t>
  </si>
  <si>
    <t>PP</t>
  </si>
  <si>
    <t>Obezdívka koupelnových van ploch rovných z přesných pórobetonových tvárnic, na tenké maltové lože, tl. 50 mm</t>
  </si>
  <si>
    <t>Online PSC</t>
  </si>
  <si>
    <t>https://podminky.urs.cz/item/CS_URS_2025_02/346244352</t>
  </si>
  <si>
    <t>VV</t>
  </si>
  <si>
    <t>podezdívka sprch. koutu</t>
  </si>
  <si>
    <t>1,325*0,1</t>
  </si>
  <si>
    <t>6</t>
  </si>
  <si>
    <t>Úpravy povrchů, podlahy a osazování výplní</t>
  </si>
  <si>
    <t>61</t>
  </si>
  <si>
    <t>Úprava povrchů vnitřních</t>
  </si>
  <si>
    <t>612131121</t>
  </si>
  <si>
    <t>Penetrační disperzní nátěr vnitřních stěn nanášený ručně</t>
  </si>
  <si>
    <t>-151815526</t>
  </si>
  <si>
    <t>Podkladní a spojovací vrstva vnitřních omítaných ploch penetrace disperzní nanášená ručně stěn</t>
  </si>
  <si>
    <t>https://podminky.urs.cz/item/CS_URS_2025_02/612131121</t>
  </si>
  <si>
    <t>612142001</t>
  </si>
  <si>
    <t>Pletivo sklovláknité vnitřních stěn vtlačené do tmelu</t>
  </si>
  <si>
    <t>-2359628</t>
  </si>
  <si>
    <t>Pletivo vnitřních ploch v ploše nebo pruzích, na plném podkladu sklovláknité vtlačené do tmelu včetně tmelu stěn</t>
  </si>
  <si>
    <t>https://podminky.urs.cz/item/CS_URS_2025_02/612142001</t>
  </si>
  <si>
    <t>Součet</t>
  </si>
  <si>
    <t>612321131</t>
  </si>
  <si>
    <t>Vápenocementový štuk vnitřních stěn tloušťky do 3 mm</t>
  </si>
  <si>
    <t>-1896627337</t>
  </si>
  <si>
    <t>Vápenocementový štuk vnitřních ploch tloušťky do 3 mm svislých konstrukcí stěn</t>
  </si>
  <si>
    <t>https://podminky.urs.cz/item/CS_URS_2025_02/612321131</t>
  </si>
  <si>
    <t>5</t>
  </si>
  <si>
    <t>619991001</t>
  </si>
  <si>
    <t>Zakrytí podlahy PE fólií</t>
  </si>
  <si>
    <t>728331530</t>
  </si>
  <si>
    <t>Zakrytí vnitřních ploch před znečištěním PE fólií včetně pozdějšího odkrytí podlah</t>
  </si>
  <si>
    <t>https://podminky.urs.cz/item/CS_URS_2025_02/619991001</t>
  </si>
  <si>
    <t>622143003</t>
  </si>
  <si>
    <t>Montáž omítkových plastových nebo pozinkovaných rohových profilů</t>
  </si>
  <si>
    <t>m</t>
  </si>
  <si>
    <t>-1566062485</t>
  </si>
  <si>
    <t>Montáž omítkových profilů plastových, pozinkovaných nebo dřevěných upevněných vtlačením do podkladní vrstvy nebo přibitím rohových s tkaninou</t>
  </si>
  <si>
    <t>https://podminky.urs.cz/item/CS_URS_2025_02/622143003</t>
  </si>
  <si>
    <t>ostění dveře</t>
  </si>
  <si>
    <t>(0,8+2*2)*5</t>
  </si>
  <si>
    <t>(0,9+2*2)*5</t>
  </si>
  <si>
    <t>(2,4*2+0,8+2)*4</t>
  </si>
  <si>
    <t>7</t>
  </si>
  <si>
    <t>M</t>
  </si>
  <si>
    <t>55343021</t>
  </si>
  <si>
    <t>profil rohový Pz s kulatou hlavou pro vnitřní omítky tl 12mm</t>
  </si>
  <si>
    <t>8</t>
  </si>
  <si>
    <t>1548358930</t>
  </si>
  <si>
    <t>30,4</t>
  </si>
  <si>
    <t>30,4*1,05 'Přepočtené koeficientem množství</t>
  </si>
  <si>
    <t>629991011</t>
  </si>
  <si>
    <t>Zakrytí výplní otvorů a svislých ploch fólií přilepenou lepící páskou</t>
  </si>
  <si>
    <t>-2022976378</t>
  </si>
  <si>
    <t>Zakrytí vnějších ploch před znečištěním včetně pozdějšího odkrytí výplní otvorů a svislých ploch fólií přilepenou lepící páskou</t>
  </si>
  <si>
    <t>https://podminky.urs.cz/item/CS_URS_2025_02/629991011</t>
  </si>
  <si>
    <t>okna</t>
  </si>
  <si>
    <t>63</t>
  </si>
  <si>
    <t>Podlahy a podlahové konstrukce</t>
  </si>
  <si>
    <t>9</t>
  </si>
  <si>
    <t>632451214</t>
  </si>
  <si>
    <t>Potěr cementový samonivelační litý C20 tl přes 45 do 50 mm</t>
  </si>
  <si>
    <t>1731906496</t>
  </si>
  <si>
    <t>Potěr cementový samonivelační litý tř. C 20, tl. přes 45 do 50 mm</t>
  </si>
  <si>
    <t>https://podminky.urs.cz/item/CS_URS_2025_02/632451214</t>
  </si>
  <si>
    <t>Ostatní konstrukce a práce, bourání</t>
  </si>
  <si>
    <t>94</t>
  </si>
  <si>
    <t>Lešení a stavební výtahy</t>
  </si>
  <si>
    <t>10</t>
  </si>
  <si>
    <t>949101111</t>
  </si>
  <si>
    <t>Lešení pomocné pro objekty pozemních staveb s lešeňovou podlahou v do 1,9 m zatížení do 150 kg/m2</t>
  </si>
  <si>
    <t>1496188855</t>
  </si>
  <si>
    <t>Lešení pomocné pracovní pro objekty pozemních staveb pro zatížení do 150 kg/m2, o výšce lešeňové podlahy do 1,9 m</t>
  </si>
  <si>
    <t>https://podminky.urs.cz/item/CS_URS_2025_02/949101111</t>
  </si>
  <si>
    <t>95</t>
  </si>
  <si>
    <t>Různé dokončovací konstrukce a práce pozemních staveb</t>
  </si>
  <si>
    <t>11</t>
  </si>
  <si>
    <t>952901108</t>
  </si>
  <si>
    <t>Čištění budov omytí dvojitých nebo zdvojených oken nebo balkonových dveří pl přes 2,5 m2</t>
  </si>
  <si>
    <t>424706691</t>
  </si>
  <si>
    <t>Čištění budov při provádění oprav a udržovacích prací oken dvojitých nebo zdvojených omytím, plochy do přes 2,5 m2</t>
  </si>
  <si>
    <t>https://podminky.urs.cz/item/CS_URS_2025_02/952901108</t>
  </si>
  <si>
    <t>952901121</t>
  </si>
  <si>
    <t>Čištění budov omytí dveří nebo vrat pl do 1,5 m2</t>
  </si>
  <si>
    <t>1448609317</t>
  </si>
  <si>
    <t>Čištění budov při provádění oprav a udržovacích prací dveří nebo vrat omytím, plochy do do 1,5 m2</t>
  </si>
  <si>
    <t>https://podminky.urs.cz/item/CS_URS_2025_02/952901121</t>
  </si>
  <si>
    <t>12,4*2 'Přepočtené koeficientem množství</t>
  </si>
  <si>
    <t>13</t>
  </si>
  <si>
    <t>952902021</t>
  </si>
  <si>
    <t>Čištění budov zametení hladkých podlah</t>
  </si>
  <si>
    <t>653890382</t>
  </si>
  <si>
    <t>Čištění budov při provádění oprav a udržovacích prací podlah hladkých zametením</t>
  </si>
  <si>
    <t>https://podminky.urs.cz/item/CS_URS_2025_02/952902021</t>
  </si>
  <si>
    <t>71,594*2 'Přepočtené koeficientem množství</t>
  </si>
  <si>
    <t>14</t>
  </si>
  <si>
    <t>952902041</t>
  </si>
  <si>
    <t>Čištění budov drhnutí hladkých podlah s chemickými prostředky</t>
  </si>
  <si>
    <t>-928134365</t>
  </si>
  <si>
    <t>Čištění budov při provádění oprav a udržovacích prací podlah hladkých drhnutím s chemickými prostředky</t>
  </si>
  <si>
    <t>https://podminky.urs.cz/item/CS_URS_2025_02/952902041</t>
  </si>
  <si>
    <t>15</t>
  </si>
  <si>
    <t>952903001</t>
  </si>
  <si>
    <t>Čištění budov odstranění ptačího nebo netopýřího trusu z podlahy</t>
  </si>
  <si>
    <t>-1395936862</t>
  </si>
  <si>
    <t>Čištění budov při provádění oprav a udržovacích prací odstraněním ptačího nebo netopýřího trusu z podlahy</t>
  </si>
  <si>
    <t>https://podminky.urs.cz/item/CS_URS_2025_02/952903001</t>
  </si>
  <si>
    <t>lodzie*0,5</t>
  </si>
  <si>
    <t>96</t>
  </si>
  <si>
    <t>Bourání konstrukcí</t>
  </si>
  <si>
    <t>16</t>
  </si>
  <si>
    <t>962084130</t>
  </si>
  <si>
    <t>Bourání příček deskových, umakartových, sololitových apod. tl do 50 mm</t>
  </si>
  <si>
    <t>405173429</t>
  </si>
  <si>
    <t>Bourání příček nebo přizdívek deskových, umakartových, sololitových apod., tl. do 50 mm</t>
  </si>
  <si>
    <t>https://podminky.urs.cz/item/CS_URS_2025_02/962084130</t>
  </si>
  <si>
    <t>vana</t>
  </si>
  <si>
    <t>1,55*0,5</t>
  </si>
  <si>
    <t>17</t>
  </si>
  <si>
    <t>965045112</t>
  </si>
  <si>
    <t>Bourání potěrů cementových nebo pískocementových tl do 50 mm pl do 4 m2</t>
  </si>
  <si>
    <t>792862843</t>
  </si>
  <si>
    <t>Bourání potěrů tl. do 50 mm cementových nebo pískocementových, plochy do 4 m2</t>
  </si>
  <si>
    <t>https://podminky.urs.cz/item/CS_URS_2025_02/965045112</t>
  </si>
  <si>
    <t>97</t>
  </si>
  <si>
    <t>Prorážení otvorů a ostatní bourací práce</t>
  </si>
  <si>
    <t>18</t>
  </si>
  <si>
    <t>973046161</t>
  </si>
  <si>
    <t>Vysekání kapes ve zdivu z betonu pro špalíky a krabice do 100x100x50 mm</t>
  </si>
  <si>
    <t>kus</t>
  </si>
  <si>
    <t>414276273</t>
  </si>
  <si>
    <t>Vysekání výklenků nebo kapes ve zdivu betonovém kapes pro špalíky a krabice, velikosti do 100x100x50 mm</t>
  </si>
  <si>
    <t>https://podminky.urs.cz/item/CS_URS_2025_02/973046161</t>
  </si>
  <si>
    <t>19</t>
  </si>
  <si>
    <t>976071111</t>
  </si>
  <si>
    <t>Vybourání kovových madel a zábradlí</t>
  </si>
  <si>
    <t>-768589946</t>
  </si>
  <si>
    <t>Vybourání kovových madel, zábradlí, dvířek, zděří, kotevních želez madel a zábradlí</t>
  </si>
  <si>
    <t>https://podminky.urs.cz/item/CS_URS_2025_02/976071111</t>
  </si>
  <si>
    <t>věšáky a stojky komora</t>
  </si>
  <si>
    <t>1,7*2</t>
  </si>
  <si>
    <t>2,61*2</t>
  </si>
  <si>
    <t>20</t>
  </si>
  <si>
    <t>976082141</t>
  </si>
  <si>
    <t>Vybourání objímek, držáků nebo věšáků ze zdiva betonového</t>
  </si>
  <si>
    <t>1427600683</t>
  </si>
  <si>
    <t>Vybourání drobných zámečnických a jiných konstrukcí objímek, držáků, věšáků, záclonových konzol, lustrových skob apod., ze zdiva betonového</t>
  </si>
  <si>
    <t>https://podminky.urs.cz/item/CS_URS_2025_02/976082141</t>
  </si>
  <si>
    <t>garnýže</t>
  </si>
  <si>
    <t>4*4</t>
  </si>
  <si>
    <t>978059541</t>
  </si>
  <si>
    <t>Odsekání a odebrání obkladů stěn z vnitřních obkládaček plochy přes 1 m2</t>
  </si>
  <si>
    <t>753221670</t>
  </si>
  <si>
    <t>Odsekání obkladů stěn včetně otlučení podkladní omítky až na zdivo z obkládaček vnitřních, z jakýchkoliv materiálů, plochy přes 1 m2</t>
  </si>
  <si>
    <t>https://podminky.urs.cz/item/CS_URS_2025_02/978059541</t>
  </si>
  <si>
    <t>kuch</t>
  </si>
  <si>
    <t>(2,05+0,3)*1,5</t>
  </si>
  <si>
    <t>997</t>
  </si>
  <si>
    <t>Přesun sutě</t>
  </si>
  <si>
    <t>22</t>
  </si>
  <si>
    <t>997006012</t>
  </si>
  <si>
    <t>Ruční třídění stavebního odpadu</t>
  </si>
  <si>
    <t>t</t>
  </si>
  <si>
    <t>-961334885</t>
  </si>
  <si>
    <t>Úprava stavebního odpadu třídění ruční</t>
  </si>
  <si>
    <t>https://podminky.urs.cz/item/CS_URS_2025_02/997006012</t>
  </si>
  <si>
    <t>23</t>
  </si>
  <si>
    <t>997013216</t>
  </si>
  <si>
    <t>Vnitrostaveništní doprava suti a vybouraných hmot pro budovy v přes 18 do 21 m ručně</t>
  </si>
  <si>
    <t>1238378348</t>
  </si>
  <si>
    <t>Vnitrostaveništní doprava suti a vybouraných hmot vodorovně do 50 m s naložením ručně pro budovy a haly výšky přes 18 do 21 m</t>
  </si>
  <si>
    <t>https://podminky.urs.cz/item/CS_URS_2025_02/997013216</t>
  </si>
  <si>
    <t>24</t>
  </si>
  <si>
    <t>997013219</t>
  </si>
  <si>
    <t>Příplatek k vnitrostaveništní dopravě suti a vybouraných hmot za zvětšenou dopravu suti ZKD 10 m</t>
  </si>
  <si>
    <t>-180200717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</si>
  <si>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</si>
  <si>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https://podminky.urs.cz/item/CS_URS_2025_02/997013219</t>
  </si>
  <si>
    <t>3,159*22 'Přepočtené koeficientem množství</t>
  </si>
  <si>
    <t>25</t>
  </si>
  <si>
    <t>997013501</t>
  </si>
  <si>
    <t>Odvoz suti a vybouraných hmot na skládku nebo meziskládku do 1 km se složením</t>
  </si>
  <si>
    <t>-1349130570</t>
  </si>
  <si>
    <t>Odvoz suti a vybouraných hmot na skládku nebo meziskládku se složením, na vzdálenost do 1 km</t>
  </si>
  <si>
    <t>https://podminky.urs.cz/item/CS_URS_2025_02/997013501</t>
  </si>
  <si>
    <t>26</t>
  </si>
  <si>
    <t>997013509</t>
  </si>
  <si>
    <t>Příplatek k odvozu suti a vybouraných hmot na skládku ZKD 1 km přes 1 km</t>
  </si>
  <si>
    <t>-629089809</t>
  </si>
  <si>
    <t>Odvoz suti a vybouraných hmot na skládku nebo meziskládku se složením, na vzdálenost Příplatek k ceně za každý další započatý 1 km přes 1 km</t>
  </si>
  <si>
    <t>https://podminky.urs.cz/item/CS_URS_2025_02/997013509</t>
  </si>
  <si>
    <t>27</t>
  </si>
  <si>
    <t>997013871</t>
  </si>
  <si>
    <t>Poplatek za uložení stavebního odpadu na recyklační skládce (skládkovné) směsného stavebního a demoličního kód odpadu 17 09 04</t>
  </si>
  <si>
    <t>1604704048</t>
  </si>
  <si>
    <t>Poplatek za uložení stavebního odpadu na recyklační skládce (skládkovné) směsného stavebního a demoličního zatříděného do Katalogu odpadů pod kódem 17 09 04</t>
  </si>
  <si>
    <t>https://podminky.urs.cz/item/CS_URS_2025_02/997013871</t>
  </si>
  <si>
    <t>998</t>
  </si>
  <si>
    <t>Přesun hmot</t>
  </si>
  <si>
    <t>28</t>
  </si>
  <si>
    <t>998018003</t>
  </si>
  <si>
    <t>Přesun hmot pro budovy ruční pro budovy v přes 12 do 24 m</t>
  </si>
  <si>
    <t>-1481841201</t>
  </si>
  <si>
    <t>Přesun hmot pro budovy občanské výstavby, bydlení, výrobu a služby ruční (bez užití mechanizace) vodorovná dopravní vzdálenost do 100 m pro budovy s jakoukoliv nosnou konstrukcí výšky přes 12 do 24 m</t>
  </si>
  <si>
    <t>https://podminky.urs.cz/item/CS_URS_2025_02/998018003</t>
  </si>
  <si>
    <t>PSV</t>
  </si>
  <si>
    <t>Práce a dodávky PSV</t>
  </si>
  <si>
    <t>713</t>
  </si>
  <si>
    <t>Izolace tepelné</t>
  </si>
  <si>
    <t>29</t>
  </si>
  <si>
    <t>713110851</t>
  </si>
  <si>
    <t>Odstranění tepelné izolace stropů lepené z polystyrenu suchého tl do 100 mm</t>
  </si>
  <si>
    <t>2113502966</t>
  </si>
  <si>
    <t>Odstranění tepelné izolace stropů nebo podhledů z rohoží, pásů, dílců, desek, bloků připevněných lepením z polystyrenu suchého, tloušťka izolace do 100 mm</t>
  </si>
  <si>
    <t>https://podminky.urs.cz/item/CS_URS_2025_02/713110851</t>
  </si>
  <si>
    <t>podhled původ. koupelna</t>
  </si>
  <si>
    <t>1,65*(2,05-0,8)</t>
  </si>
  <si>
    <t>721</t>
  </si>
  <si>
    <t>Zdravotechnika - vnitřní kanalizace</t>
  </si>
  <si>
    <t>30</t>
  </si>
  <si>
    <t>721- ZTI-Kanalizace</t>
  </si>
  <si>
    <t>kpl</t>
  </si>
  <si>
    <t>-148048477</t>
  </si>
  <si>
    <t>P</t>
  </si>
  <si>
    <t>Poznámka k položce:_x000d_
obsahuje:_x000d_
demontáž stávající kanalizace vč. likvidace_x000d_
montáž a dodávka nových rozvodů včetně propojení a vyvedení - WC, sprch. kout, umývadlo, pračka,myčka, dřez, zkouška těsnosti</t>
  </si>
  <si>
    <t>722</t>
  </si>
  <si>
    <t>Zdravotechnika - vnitřní vodovod</t>
  </si>
  <si>
    <t>31</t>
  </si>
  <si>
    <t>722 - ZTI vodovod</t>
  </si>
  <si>
    <t>-920164411</t>
  </si>
  <si>
    <t>Poznámka k položce:_x000d_
obsahuje:demontáž původních rozvodů_x000d_
montáž a dodávka nových rozvodů vč. propojení,rozměření a vyvedení výpustek, nástěnky, rohové ventily, pancéřové hadice pro baterii umyvadlovou, dřezovou, sprchovou, pračka, myčka, zkouška těsnosti, dezinfekce</t>
  </si>
  <si>
    <t>725</t>
  </si>
  <si>
    <t>Zdravotechnika - zařizovací předměty</t>
  </si>
  <si>
    <t>32</t>
  </si>
  <si>
    <t>725 - ZP</t>
  </si>
  <si>
    <t>Zařizovací předměty</t>
  </si>
  <si>
    <t>1868717447</t>
  </si>
  <si>
    <t xml:space="preserve">Poznámka k položce:_x000d_
obsahuje:_x000d_
demontáž zařizovacích předmětů vč. likvidace (vana plechová 125, WC, umývadlo 50 cm, sporák, dřez,baterie vanová, dřezová)_x000d_
montáž a dodávka zařizovacícj předměrů - odtokový žlab sprch. koutu vč. zápachové uzávěrky, WC kombi zadní vývod, umývadlo 60 kpl, baterie sprchová s držákem, stojáková umyvadlová baterie, stojánková dřezová baterie, sporák kombi vč. revize </t>
  </si>
  <si>
    <t>741</t>
  </si>
  <si>
    <t>Elektroinstalace - silnoproud</t>
  </si>
  <si>
    <t>33</t>
  </si>
  <si>
    <t>741 - ELE</t>
  </si>
  <si>
    <t xml:space="preserve">Vnitřní elektroinstalace </t>
  </si>
  <si>
    <t>2009048307</t>
  </si>
  <si>
    <t xml:space="preserve">Poznámka k položce:_x000d_
nová elektroinstalace bytového jádra, kuchyně, nové rozvody pro svítidla v podhledech,  oprava a doplnění elektro vč. vypínačů a zásuvek v místnostech, revize</t>
  </si>
  <si>
    <t>751</t>
  </si>
  <si>
    <t>Vzduchotechnika</t>
  </si>
  <si>
    <t>751 - VZT</t>
  </si>
  <si>
    <t>1448668503</t>
  </si>
  <si>
    <t>Poznámka k položce:_x000d_
obsahuje:_x000d_
demontáž plechového přívodu odvětrání vč. mřížky a plechového odsavače_x000d_
montáž a dodávka ventilátoru odvětrání koupelny včetně propojení, montáž a dodávka kychyňského odsavače par včetně propojení</t>
  </si>
  <si>
    <t>763</t>
  </si>
  <si>
    <t>Konstrukce suché výstavby</t>
  </si>
  <si>
    <t>35</t>
  </si>
  <si>
    <t>763111331</t>
  </si>
  <si>
    <t>SDK příčka tl 75 mm profil CW+UW 50 desky 1xH2 12,5 s izolací EI 30 Rw do 45 dB</t>
  </si>
  <si>
    <t>-1294467885</t>
  </si>
  <si>
    <t>Příčka ze sádrokartonových desek s nosnou konstrukcí z jednoduchých ocelových profilů UW, CW jednoduše opláštěná deskou impregnovanou H2 tl. 12,5 mm, příčka tl. 75 mm, profil 50, s izolací, EI 30, Rw do 45 dB</t>
  </si>
  <si>
    <t>https://podminky.urs.cz/item/CS_URS_2025_02/763111331</t>
  </si>
  <si>
    <t>36</t>
  </si>
  <si>
    <t>763111336</t>
  </si>
  <si>
    <t>SDK příčka tl 125 mm profil CW+UW 100 desky 1xH2 12,5 s izolací EI 30 Rw do 48 dB</t>
  </si>
  <si>
    <t>690015807</t>
  </si>
  <si>
    <t>Příčka ze sádrokartonových desek s nosnou konstrukcí z jednoduchých ocelových profilů UW, CW jednoduše opláštěná deskou impregnovanou H2 tl. 12,5 mm, příčka tl. 125 mm, profil 100, s izolací, EI 30, Rw do 48 dB</t>
  </si>
  <si>
    <t>https://podminky.urs.cz/item/CS_URS_2025_02/763111336</t>
  </si>
  <si>
    <t>37</t>
  </si>
  <si>
    <t>763111713</t>
  </si>
  <si>
    <t>SDK příčka ukončení ve volném prostoru</t>
  </si>
  <si>
    <t>1639487561</t>
  </si>
  <si>
    <t>Příčka ze sádrokartonových desek ostatní konstrukce a práce na příčkách ze sádrokartonových desek ukončení příčky ve volném prostoru</t>
  </si>
  <si>
    <t>https://podminky.urs.cz/item/CS_URS_2025_02/763111713</t>
  </si>
  <si>
    <t>2,1</t>
  </si>
  <si>
    <t>38</t>
  </si>
  <si>
    <t>763111717</t>
  </si>
  <si>
    <t>SDK příčka základní penetrační nátěr (oboustranně)</t>
  </si>
  <si>
    <t>-1663797488</t>
  </si>
  <si>
    <t>Příčka ze sádrokartonových desek ostatní konstrukce a práce na příčkách ze sádrokartonových desek základní penetrační nátěr (oboustranný)</t>
  </si>
  <si>
    <t>https://podminky.urs.cz/item/CS_URS_2025_02/763111717</t>
  </si>
  <si>
    <t>39</t>
  </si>
  <si>
    <t>763111719</t>
  </si>
  <si>
    <t>SDK příčka úprava styku příčky a podhledu akrylátovým tmelem (oboustranně)</t>
  </si>
  <si>
    <t>-2004324428</t>
  </si>
  <si>
    <t>Příčka ze sádrokartonových desek ostatní konstrukce a práce na příčkách ze sádrokartonových desek úprava styku příčky a podhledu (oboustranně) akrylátovým tmelem</t>
  </si>
  <si>
    <t>https://podminky.urs.cz/item/CS_URS_2025_02/763111719</t>
  </si>
  <si>
    <t>1,95*2+2,95</t>
  </si>
  <si>
    <t>40</t>
  </si>
  <si>
    <t>763111720</t>
  </si>
  <si>
    <t>SDK příčka vyztužení pro osazení skříněk, polic atd.</t>
  </si>
  <si>
    <t>-1940164637</t>
  </si>
  <si>
    <t>Příčka ze sádrokartonových desek ostatní konstrukce a práce na příčkách ze sádrokartonových desek vyztužení příčky pro osazení skříněk, polic atd.</t>
  </si>
  <si>
    <t>https://podminky.urs.cz/item/CS_URS_2025_02/763111720</t>
  </si>
  <si>
    <t>2,95</t>
  </si>
  <si>
    <t>41</t>
  </si>
  <si>
    <t>763111721</t>
  </si>
  <si>
    <t>SDK příčka plastový úhelník k ochraně rohů</t>
  </si>
  <si>
    <t>1270374128</t>
  </si>
  <si>
    <t>Příčka ze sádrokartonových desek ostatní konstrukce a práce na příčkách ze sádrokartonových desek ochrana rohů úhelníky plastové</t>
  </si>
  <si>
    <t>https://podminky.urs.cz/item/CS_URS_2025_02/763111721</t>
  </si>
  <si>
    <t>42</t>
  </si>
  <si>
    <t>763121424</t>
  </si>
  <si>
    <t>SDK stěna předsazená tl 87,5 mm profil CW+UW 75 deska 1xH2 12,5 bez izolace EI 15</t>
  </si>
  <si>
    <t>1502437666</t>
  </si>
  <si>
    <t>Stěna předsazená ze sádrokartonových desek s nosnou konstrukcí z ocelových profilů CW, UW jednoduše opláštěná deskou impregnovanou H2 tl. 12,5 mm bez izolace, EI 15, stěna tl. 87,5 mm, profil 75</t>
  </si>
  <si>
    <t>https://podminky.urs.cz/item/CS_URS_2025_02/763121424</t>
  </si>
  <si>
    <t>43</t>
  </si>
  <si>
    <t>763121431</t>
  </si>
  <si>
    <t>SDK stěna předsazená tl 62,5 mm profil CW+UW 50 deska 1xDFH2 12,5 s izolací EI 30 Rw do 12 dB</t>
  </si>
  <si>
    <t>-523271847</t>
  </si>
  <si>
    <t>Stěna předsazená ze sádrokartonových desek s nosnou konstrukcí z ocelových profilů CW, UW jednoduše opláštěná deskou protipožární impregnovanou DFH2 tl. 12,5 mm s izolací, EI 30, Rw do 12 dB, stěna tl. 62,5 mm, profil 50</t>
  </si>
  <si>
    <t>https://podminky.urs.cz/item/CS_URS_2025_02/763121431</t>
  </si>
  <si>
    <t>jádro</t>
  </si>
  <si>
    <t>44</t>
  </si>
  <si>
    <t>763121714</t>
  </si>
  <si>
    <t>SDK stěna předsazená základní penetrační nátěr</t>
  </si>
  <si>
    <t>295488753</t>
  </si>
  <si>
    <t>Stěna předsazená ze sádrokartonových desek ostatní konstrukce a práce na předsazených stěnách ze sádrokartonových desek základní penetrační nátěr</t>
  </si>
  <si>
    <t>https://podminky.urs.cz/item/CS_URS_2025_02/763121714</t>
  </si>
  <si>
    <t>45</t>
  </si>
  <si>
    <t>763121911</t>
  </si>
  <si>
    <t>Zhotovení otvoru vel. do 0,1 m2 v SDK předsazené stěně tl do 100 mm s vyztužením profily</t>
  </si>
  <si>
    <t>1184654622</t>
  </si>
  <si>
    <t>Zhotovení otvorů v předsazených a šachtových stěnách ze sádrokartonových desek pro prostupy (voda, elektro, topení, VZT), osvětlení, okna, revizní klapky a dvířka včetně vyztužení profily pro stěnu tl. do 100 mm, velikost do 0,10 m2</t>
  </si>
  <si>
    <t>https://podminky.urs.cz/item/CS_URS_2025_02/763121911</t>
  </si>
  <si>
    <t>spodní revizní otvor</t>
  </si>
  <si>
    <t>46</t>
  </si>
  <si>
    <t>763121912</t>
  </si>
  <si>
    <t>Zhotovení otvoru vel. přes 0,1 do 0,25 m2 v SDK předsazené stěně tl do 100 mm s vyztužením profily</t>
  </si>
  <si>
    <t>-491996097</t>
  </si>
  <si>
    <t>Zhotovení otvorů v předsazených a šachtových stěnách ze sádrokartonových desek pro prostupy (voda, elektro, topení, VZT), osvětlení, okna, revizní klapky a dvířka včetně vyztužení profily pro stěnu tl. do 100 mm, velikost přes 0,10 do 0,25 m2</t>
  </si>
  <si>
    <t>https://podminky.urs.cz/item/CS_URS_2025_02/763121912</t>
  </si>
  <si>
    <t>horní dvířka</t>
  </si>
  <si>
    <t>47</t>
  </si>
  <si>
    <t>763131411</t>
  </si>
  <si>
    <t>SDK podhled desky 1xA 12,5 bez izolace dvouvrstvá spodní kce profil CD+UD</t>
  </si>
  <si>
    <t>-655790186</t>
  </si>
  <si>
    <t>Podhled ze sádrokartonových desek dvouvrstvá zavěšená spodní konstrukce z ocelových profilů CD, UD jednoduše opláštěná deskou standardní A, tl. 12,5 mm, bez izolace</t>
  </si>
  <si>
    <t>https://podminky.urs.cz/item/CS_URS_2025_02/763131411</t>
  </si>
  <si>
    <t>odpočet koupelna</t>
  </si>
  <si>
    <t>-koup_plocha</t>
  </si>
  <si>
    <t>-koup_sprch</t>
  </si>
  <si>
    <t>48</t>
  </si>
  <si>
    <t>763131451</t>
  </si>
  <si>
    <t>SDK podhled deska 1xH2 12,5 bez izolace dvouvrstvá spodní kce profil CD+UD</t>
  </si>
  <si>
    <t>1793456438</t>
  </si>
  <si>
    <t>Podhled ze sádrokartonových desek dvouvrstvá zavěšená spodní konstrukce z ocelových profilů CD, UD jednoduše opláštěná deskou impregnovanou H2, tl. 12,5 mm, bez izolace</t>
  </si>
  <si>
    <t>https://podminky.urs.cz/item/CS_URS_2025_02/763131451</t>
  </si>
  <si>
    <t>49</t>
  </si>
  <si>
    <t>763131714</t>
  </si>
  <si>
    <t>SDK podhled základní penetrační nátěr</t>
  </si>
  <si>
    <t>-462996776</t>
  </si>
  <si>
    <t>Podhled ze sádrokartonových desek ostatní práce a konstrukce na podhledech ze sádrokartonových desek základní penetrační nátěr</t>
  </si>
  <si>
    <t>https://podminky.urs.cz/item/CS_URS_2025_02/763131714</t>
  </si>
  <si>
    <t>50</t>
  </si>
  <si>
    <t>763131751</t>
  </si>
  <si>
    <t>Montáž parotěsné zábrany do SDK podhledu</t>
  </si>
  <si>
    <t>-1117244910</t>
  </si>
  <si>
    <t>Podhled ze sádrokartonových desek ostatní práce a konstrukce na podhledech ze sádrokartonových desek montáž parotěsné zábrany</t>
  </si>
  <si>
    <t>https://podminky.urs.cz/item/CS_URS_2025_02/763131751</t>
  </si>
  <si>
    <t>51</t>
  </si>
  <si>
    <t>28329336</t>
  </si>
  <si>
    <t>fólie PE vyztužená Al vrstvou pro parotěsnou vrstvu 160g/m2</t>
  </si>
  <si>
    <t>-1822608655</t>
  </si>
  <si>
    <t>4,76*1,1 'Přepočtené koeficientem množství</t>
  </si>
  <si>
    <t>52</t>
  </si>
  <si>
    <t>763131761</t>
  </si>
  <si>
    <t>Příplatek k SDK podhledu za plochu do 3 m2 jednotlivě</t>
  </si>
  <si>
    <t>-870167928</t>
  </si>
  <si>
    <t>Podhled ze sádrokartonových desek Příplatek k cenám za plochu do 3 m2 jednotlivě</t>
  </si>
  <si>
    <t>https://podminky.urs.cz/item/CS_URS_2025_02/763131761</t>
  </si>
  <si>
    <t>53</t>
  </si>
  <si>
    <t>763131831</t>
  </si>
  <si>
    <t>Demontáž SDK podhledu s jednovrstvou nosnou kcí z ocelových profilů opláštění jednoduché</t>
  </si>
  <si>
    <t>952873370</t>
  </si>
  <si>
    <t>Demontáž podhledu nebo samostatného požárního předělu ze sádrokartonových desek s nosnou konstrukcí jednovrstvou z ocelových profilů, opláštění jednoduché</t>
  </si>
  <si>
    <t>https://podminky.urs.cz/item/CS_URS_2025_02/763131831</t>
  </si>
  <si>
    <t>54</t>
  </si>
  <si>
    <t>763172322</t>
  </si>
  <si>
    <t>Montáž dvířek revizních jednoplášťových SDK kcí vel. 300x300 mm pro příčky a předsazené stěny</t>
  </si>
  <si>
    <t>-573212230</t>
  </si>
  <si>
    <t>Montáž dvířek pro konstrukce ze sádrokartonových desek revizních jednoplášťových pro příčky a předsazené stěny velikost (šxv) 300 x 300 mm</t>
  </si>
  <si>
    <t>https://podminky.urs.cz/item/CS_URS_2025_02/763172322</t>
  </si>
  <si>
    <t>55</t>
  </si>
  <si>
    <t>59030711</t>
  </si>
  <si>
    <t>dvířka revizní jednokřídlá s automatickým zámkem 300x300mm</t>
  </si>
  <si>
    <t>1185695636</t>
  </si>
  <si>
    <t>56</t>
  </si>
  <si>
    <t>763172348</t>
  </si>
  <si>
    <t>Montáž dvířek revizních jednoplášťových SDK kcí ostatních vel. do 0,5 m2 pro příčky a předsazené stěny</t>
  </si>
  <si>
    <t>-895814069</t>
  </si>
  <si>
    <t>Montáž dvířek pro konstrukce ze sádrokartonových desek revizních jednoplášťových pro příčky a předsazené stěny ostatních velikostí do 0,5 m2</t>
  </si>
  <si>
    <t>https://podminky.urs.cz/item/CS_URS_2025_02/763172348</t>
  </si>
  <si>
    <t>57</t>
  </si>
  <si>
    <t>59030753</t>
  </si>
  <si>
    <t>dvířka revizní jednokřídlá s automatickým zámkem 400x600mm</t>
  </si>
  <si>
    <t>-330994300</t>
  </si>
  <si>
    <t>58</t>
  </si>
  <si>
    <t>763173111</t>
  </si>
  <si>
    <t>Montáž úchytu pro umyvadlo v SDK kci</t>
  </si>
  <si>
    <t>-607897047</t>
  </si>
  <si>
    <t>Montáž nosičů zařizovacích předmětů pro konstrukce ze sádrokartonových desek úchytu pro umyvadlo</t>
  </si>
  <si>
    <t>https://podminky.urs.cz/item/CS_URS_2025_02/763173111</t>
  </si>
  <si>
    <t>59</t>
  </si>
  <si>
    <t>763173114</t>
  </si>
  <si>
    <t>Montáž úchytu pro potrubí v SDK kci</t>
  </si>
  <si>
    <t>-962376665</t>
  </si>
  <si>
    <t>Montáž nosičů zařizovacích předmětů pro konstrukce ze sádrokartonových desek úchytu pro potrubí</t>
  </si>
  <si>
    <t>https://podminky.urs.cz/item/CS_URS_2025_02/763173114</t>
  </si>
  <si>
    <t>60</t>
  </si>
  <si>
    <t>59030723</t>
  </si>
  <si>
    <t>konstrukce k uchycení odpadního potrubí D 40mm osová rozteč CW profilů 460-625mm</t>
  </si>
  <si>
    <t>-215360495</t>
  </si>
  <si>
    <t>763173132</t>
  </si>
  <si>
    <t>Montáž držáku baterie v SDK kci</t>
  </si>
  <si>
    <t>942535110</t>
  </si>
  <si>
    <t>Montáž nosičů zařizovacích předmětů pro konstrukce ze sádrokartonových desek držáku baterie</t>
  </si>
  <si>
    <t>https://podminky.urs.cz/item/CS_URS_2025_02/763173132</t>
  </si>
  <si>
    <t>62</t>
  </si>
  <si>
    <t>59030720</t>
  </si>
  <si>
    <t>konstrukce pro uchycení baterií osová rozteč CW profilů 460-625mm</t>
  </si>
  <si>
    <t>-872783815</t>
  </si>
  <si>
    <t>763181311</t>
  </si>
  <si>
    <t>Montáž jednokřídlové kovové zárubně do SDK příčky</t>
  </si>
  <si>
    <t>-1395411488</t>
  </si>
  <si>
    <t>Výplně otvorů konstrukcí ze sádrokartonových desek montáž zárubně kovové s konstrukcí jednokřídlové</t>
  </si>
  <si>
    <t>https://podminky.urs.cz/item/CS_URS_2025_02/763181311</t>
  </si>
  <si>
    <t>koup</t>
  </si>
  <si>
    <t>64</t>
  </si>
  <si>
    <t>55331588</t>
  </si>
  <si>
    <t>zárubeň jednokřídlá ocelová pro sádrokartonové příčky tl stěny 75-100mm rozměru 600/1970, 2100mm</t>
  </si>
  <si>
    <t>1247800306</t>
  </si>
  <si>
    <t>Poznámka k položce:_x000d_
S, SH, SP</t>
  </si>
  <si>
    <t>65</t>
  </si>
  <si>
    <t>763181411</t>
  </si>
  <si>
    <t>Ztužující výplň otvoru pro dveře s CW a UW profilem pro příčky do 2,60 m</t>
  </si>
  <si>
    <t>1512990847</t>
  </si>
  <si>
    <t>Výplně otvorů konstrukcí ze sádrokartonových desek ztužující výplň otvoru pro dveře s CW a UW profilem, výšky příčky do 2,60 m</t>
  </si>
  <si>
    <t>https://podminky.urs.cz/item/CS_URS_2025_02/763181411</t>
  </si>
  <si>
    <t>66</t>
  </si>
  <si>
    <t>998763333</t>
  </si>
  <si>
    <t>Přesun hmot tonážní pro konstrukce montované z desek ruční v objektech v přes 12 do 24 m</t>
  </si>
  <si>
    <t>-1826029584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</si>
  <si>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přes 12 do 24 m</t>
  </si>
  <si>
    <t>https://podminky.urs.cz/item/CS_URS_2025_02/998763333</t>
  </si>
  <si>
    <t>766</t>
  </si>
  <si>
    <t>Konstrukce truhlářské</t>
  </si>
  <si>
    <t>67</t>
  </si>
  <si>
    <t>766411821</t>
  </si>
  <si>
    <t>Demontáž truhlářského obložení stěn z palubek</t>
  </si>
  <si>
    <t>1639579167</t>
  </si>
  <si>
    <t>Demontáž obložení stěn palubkami</t>
  </si>
  <si>
    <t>https://podminky.urs.cz/item/CS_URS_2025_02/766411821</t>
  </si>
  <si>
    <t>demontáž dřevěného obkladu</t>
  </si>
  <si>
    <t>2*1</t>
  </si>
  <si>
    <t>68</t>
  </si>
  <si>
    <t>766491851</t>
  </si>
  <si>
    <t>Demontáž prahů dveří jednokřídlových</t>
  </si>
  <si>
    <t>-1398074285</t>
  </si>
  <si>
    <t>Demontáž ostatních truhlářských konstrukcí prahů dveří jednokřídlových</t>
  </si>
  <si>
    <t>https://podminky.urs.cz/item/CS_URS_2025_02/766491851</t>
  </si>
  <si>
    <t>69</t>
  </si>
  <si>
    <t>766660001</t>
  </si>
  <si>
    <t>Montáž dveřních křídel otvíravých jednokřídlových š do 0,8 m do ocelové zárubně</t>
  </si>
  <si>
    <t>2101173530</t>
  </si>
  <si>
    <t>Montáž dveřních křídel dřevěných nebo plastových otevíravých do ocelové zárubně povrchově upravených jednokřídlových, šířky do 800 mm</t>
  </si>
  <si>
    <t>https://podminky.urs.cz/item/CS_URS_2025_02/766660001</t>
  </si>
  <si>
    <t>60L</t>
  </si>
  <si>
    <t>70P</t>
  </si>
  <si>
    <t>80L</t>
  </si>
  <si>
    <t>80P</t>
  </si>
  <si>
    <t>70</t>
  </si>
  <si>
    <t>61162072</t>
  </si>
  <si>
    <t>dveře jednokřídlé voštinové povrch laminátový plné 600x1970-2100mm</t>
  </si>
  <si>
    <t>-571069999</t>
  </si>
  <si>
    <t>71</t>
  </si>
  <si>
    <t>61162073</t>
  </si>
  <si>
    <t>dveře jednokřídlé voštinové povrch laminátový plné 700x1970-2100mm</t>
  </si>
  <si>
    <t>1844191250</t>
  </si>
  <si>
    <t>72</t>
  </si>
  <si>
    <t>61162074</t>
  </si>
  <si>
    <t>dveře jednokřídlé voštinové povrch laminátový plné 800x1970-2100mm</t>
  </si>
  <si>
    <t>-1563022616</t>
  </si>
  <si>
    <t>73</t>
  </si>
  <si>
    <t>61162080</t>
  </si>
  <si>
    <t>dveře jednokřídlé voštinové povrch laminátový částečně prosklené 800x1970-2100mm</t>
  </si>
  <si>
    <t>-1797955517</t>
  </si>
  <si>
    <t>74</t>
  </si>
  <si>
    <t>766660022</t>
  </si>
  <si>
    <t>Montáž dveřních křídel otvíravých jednokřídlových š přes 0,8 m požárních do ocelové zárubně</t>
  </si>
  <si>
    <t>-573212382</t>
  </si>
  <si>
    <t>Montáž dveřních křídel dřevěných nebo plastových otevíravých do ocelové zárubně protipožárních jednokřídlových, šířky přes 800 mm</t>
  </si>
  <si>
    <t>https://podminky.urs.cz/item/CS_URS_2025_02/766660022</t>
  </si>
  <si>
    <t>75</t>
  </si>
  <si>
    <t>61162039</t>
  </si>
  <si>
    <t>dveře jednokřídlé dřevotřískové protipožární EI (EW) 30 D3 povrch fóliový plné 900x1970-2100mm</t>
  </si>
  <si>
    <t>-738926867</t>
  </si>
  <si>
    <t>76</t>
  </si>
  <si>
    <t>766660729</t>
  </si>
  <si>
    <t>Montáž dveřního interiérového kování - štítku s klikou</t>
  </si>
  <si>
    <t>-803206041</t>
  </si>
  <si>
    <t>Montáž dveřních doplňků dveřního kování interiérového štítku s klikou</t>
  </si>
  <si>
    <t>https://podminky.urs.cz/item/CS_URS_2025_02/766660729</t>
  </si>
  <si>
    <t>77</t>
  </si>
  <si>
    <t>54914123</t>
  </si>
  <si>
    <t>dveřní kování interiérové rozetové klika/klika</t>
  </si>
  <si>
    <t>-300855324</t>
  </si>
  <si>
    <t>78</t>
  </si>
  <si>
    <t>766660730</t>
  </si>
  <si>
    <t>Montáž dveřního interiérového kování - WC kliky se zámkem</t>
  </si>
  <si>
    <t>-634589731</t>
  </si>
  <si>
    <t>Montáž dveřních doplňků dveřního kování interiérového WC kliky se zámkem</t>
  </si>
  <si>
    <t>https://podminky.urs.cz/item/CS_URS_2025_02/766660730</t>
  </si>
  <si>
    <t>79</t>
  </si>
  <si>
    <t>54914128</t>
  </si>
  <si>
    <t>dveřní kování interiérové rozetové spodní pro WC</t>
  </si>
  <si>
    <t>-1895818373</t>
  </si>
  <si>
    <t>80</t>
  </si>
  <si>
    <t>766660731</t>
  </si>
  <si>
    <t>Montáž dveřního bezpečnostního kování - zámku</t>
  </si>
  <si>
    <t>-1744568852</t>
  </si>
  <si>
    <t>Montáž dveřních doplňků dveřního kování bezpečnostního zámku</t>
  </si>
  <si>
    <t>90P</t>
  </si>
  <si>
    <t>81</t>
  </si>
  <si>
    <t>54964132</t>
  </si>
  <si>
    <t>vložka cylindrická bezpečnostní 40+50</t>
  </si>
  <si>
    <t>848516162</t>
  </si>
  <si>
    <t>82</t>
  </si>
  <si>
    <t>766660733</t>
  </si>
  <si>
    <t>Montáž dveřního bezpečnostního kování - štítku s klikou</t>
  </si>
  <si>
    <t>1259146682</t>
  </si>
  <si>
    <t>Montáž dveřních doplňků dveřního kování bezpečnostního štítku s klikou</t>
  </si>
  <si>
    <t>https://podminky.urs.cz/item/CS_URS_2025_02/766660733</t>
  </si>
  <si>
    <t>83</t>
  </si>
  <si>
    <t>54914110</t>
  </si>
  <si>
    <t>dveřní kování štítové klika/koule lakovaný nerez</t>
  </si>
  <si>
    <t>-1736184315</t>
  </si>
  <si>
    <t>84</t>
  </si>
  <si>
    <t>766691914</t>
  </si>
  <si>
    <t>Vyvěšení nebo zavěšení dřevěných křídel dveří pl do 2 m2</t>
  </si>
  <si>
    <t>2047308462</t>
  </si>
  <si>
    <t>Ostatní práce vyvěšení nebo zavěšení křídel dřevěných dveřních, plochy do 2 m2</t>
  </si>
  <si>
    <t>https://podminky.urs.cz/item/CS_URS_2025_02/766691914</t>
  </si>
  <si>
    <t>85</t>
  </si>
  <si>
    <t>766811151.1</t>
  </si>
  <si>
    <t xml:space="preserve">Montáž kuchyňských linek </t>
  </si>
  <si>
    <t>2023701266</t>
  </si>
  <si>
    <t>86</t>
  </si>
  <si>
    <t>766 - KUCH</t>
  </si>
  <si>
    <t>Kuchyňská linka</t>
  </si>
  <si>
    <t>-211641935</t>
  </si>
  <si>
    <t xml:space="preserve">Poznámka k položce:_x000d_
obahuje - horní skříňky do 235 cm, včetně skříňky nad digestoř, spodní dřezová a zásuvková skříňka, deska, dřez nerez </t>
  </si>
  <si>
    <t>87</t>
  </si>
  <si>
    <t>766812820</t>
  </si>
  <si>
    <t>Demontáž kuchyňských linek dřevěných nebo kovových dl do 1,5 m</t>
  </si>
  <si>
    <t>-1729003368</t>
  </si>
  <si>
    <t>Demontáž kuchyňských linek dřevěných nebo kovových včetně skříněk uchycených na stěně, délky do 1500 mm</t>
  </si>
  <si>
    <t>https://podminky.urs.cz/item/CS_URS_2025_02/766812820</t>
  </si>
  <si>
    <t>88</t>
  </si>
  <si>
    <t>766825821</t>
  </si>
  <si>
    <t>Demontáž truhlářských vestavěných skříní dvoukřídlových</t>
  </si>
  <si>
    <t>-1930747782</t>
  </si>
  <si>
    <t>Demontáž nábytku vestavěného skříní dvoukřídlových</t>
  </si>
  <si>
    <t>https://podminky.urs.cz/item/CS_URS_2025_02/766825821</t>
  </si>
  <si>
    <t>89</t>
  </si>
  <si>
    <t>998766313</t>
  </si>
  <si>
    <t>Přesun hmot procentní pro kce truhlářské ruční v objektech v přes 12 do 24 m</t>
  </si>
  <si>
    <t>%</t>
  </si>
  <si>
    <t>-626767039</t>
  </si>
  <si>
    <t>Přesun hmot pro konstrukce truhlářské stanovený procentní sazbou (%) z ceny vodorovná dopravní vzdálenost do 50 m ruční (bez užití mechanizace) v objektech výšky přes 12 do 24 m</t>
  </si>
  <si>
    <t>https://podminky.urs.cz/item/CS_URS_2025_02/998766313</t>
  </si>
  <si>
    <t>771</t>
  </si>
  <si>
    <t>Podlahy z dlaždic</t>
  </si>
  <si>
    <t>90</t>
  </si>
  <si>
    <t>771121011</t>
  </si>
  <si>
    <t>Nátěr penetrační na podlahu</t>
  </si>
  <si>
    <t>570822416</t>
  </si>
  <si>
    <t>Příprava podkladu před provedením dlažby nátěr penetrační na podlahu</t>
  </si>
  <si>
    <t>https://podminky.urs.cz/item/CS_URS_2025_02/771121011</t>
  </si>
  <si>
    <t>91</t>
  </si>
  <si>
    <t>771574414</t>
  </si>
  <si>
    <t>Montáž podlah keramických hladkých lepených cementovým flexibilním lepidlem přes 4 do 6 ks/m2</t>
  </si>
  <si>
    <t>1979645650</t>
  </si>
  <si>
    <t>Montáž podlah z dlaždic keramických lepených cementovým flexibilním lepidlem hladkých, tloušťky do 10 mm přes 4 do 6 ks/m2</t>
  </si>
  <si>
    <t>https://podminky.urs.cz/item/CS_URS_2025_02/771574414</t>
  </si>
  <si>
    <t>92</t>
  </si>
  <si>
    <t>59761108</t>
  </si>
  <si>
    <t>dlažba keramická slinutá mrazuvzdorná R10/B povrch hladký/matný tl do 10mm přes 4 do 6ks/m2</t>
  </si>
  <si>
    <t>1328796248</t>
  </si>
  <si>
    <t>3,7*1,05 'Přepočtené koeficientem množství</t>
  </si>
  <si>
    <t>93</t>
  </si>
  <si>
    <t>771574421</t>
  </si>
  <si>
    <t>Montáž podlah keramických hladkých lepených cementovým flexibilním lepidlem přes 35 do 45 ks/m2</t>
  </si>
  <si>
    <t>-647693814</t>
  </si>
  <si>
    <t>Montáž podlah z dlaždic keramických lepených cementovým flexibilním lepidlem hladkých, tloušťky do 10 mm přes 35 do 45 ks/m2</t>
  </si>
  <si>
    <t>https://podminky.urs.cz/item/CS_URS_2025_02/771574421</t>
  </si>
  <si>
    <t>59761161</t>
  </si>
  <si>
    <t>dlažba keramická slinutá mrazuvzdorná povrch hladký/matný tl do 10mm přes 45 do 50ks/m2</t>
  </si>
  <si>
    <t>904593899</t>
  </si>
  <si>
    <t>1,06*1,1 'Přepočtené koeficientem množství</t>
  </si>
  <si>
    <t>771577151</t>
  </si>
  <si>
    <t>Příplatek k montáži podlah keramických do malty za plochu do 5 m2</t>
  </si>
  <si>
    <t>-1537024370</t>
  </si>
  <si>
    <t>Montáž podlah z dlaždic keramických kladených do malty Příplatek k cenám za plochu do 5 m2 jednotlivě</t>
  </si>
  <si>
    <t>https://podminky.urs.cz/item/CS_URS_2025_02/771577151</t>
  </si>
  <si>
    <t>771591112</t>
  </si>
  <si>
    <t>Izolace pod dlažbu nátěrem nebo stěrkou ve dvou vrstvách</t>
  </si>
  <si>
    <t>1872015561</t>
  </si>
  <si>
    <t>Izolace podlahy pod dlažbu nátěrem nebo stěrkou ve dvou vrstvách</t>
  </si>
  <si>
    <t>https://podminky.urs.cz/item/CS_URS_2025_02/771591112</t>
  </si>
  <si>
    <t>771591115</t>
  </si>
  <si>
    <t>Podlahy spárování silikonem</t>
  </si>
  <si>
    <t>249532415</t>
  </si>
  <si>
    <t>Podlahy - dokončovací práce spárování silikonem</t>
  </si>
  <si>
    <t>https://podminky.urs.cz/item/CS_URS_2025_02/771591115</t>
  </si>
  <si>
    <t>98</t>
  </si>
  <si>
    <t>771591184</t>
  </si>
  <si>
    <t>Pracnější řezání podlah z dlaždic keramických rovné</t>
  </si>
  <si>
    <t>-1676500091</t>
  </si>
  <si>
    <t>Podlahy - dokončovací práce pracnější řezání dlaždic keramických rovné</t>
  </si>
  <si>
    <t>https://podminky.urs.cz/item/CS_URS_2025_02/771591184</t>
  </si>
  <si>
    <t>1,85</t>
  </si>
  <si>
    <t>1,325</t>
  </si>
  <si>
    <t>0,8</t>
  </si>
  <si>
    <t>99</t>
  </si>
  <si>
    <t>771591241</t>
  </si>
  <si>
    <t>Izolace těsnícími pásy vnitřní kout</t>
  </si>
  <si>
    <t>-2053842592</t>
  </si>
  <si>
    <t>Izolace podlahy pod dlažbu těsnícími izolačními pásy vnitřní kout</t>
  </si>
  <si>
    <t>https://podminky.urs.cz/item/CS_URS_2025_02/771591241</t>
  </si>
  <si>
    <t>100</t>
  </si>
  <si>
    <t>771591242</t>
  </si>
  <si>
    <t>Izolace těsnícími pásy vnější roh</t>
  </si>
  <si>
    <t>854336515</t>
  </si>
  <si>
    <t>Izolace podlahy pod dlažbu těsnícími izolačními pásy vnější roh</t>
  </si>
  <si>
    <t>https://podminky.urs.cz/item/CS_URS_2025_02/771591242</t>
  </si>
  <si>
    <t>101</t>
  </si>
  <si>
    <t>771591251</t>
  </si>
  <si>
    <t>Izolace těsnící manžetou pro prostupy potrubí</t>
  </si>
  <si>
    <t>-404191205</t>
  </si>
  <si>
    <t>Izolace podlahy pod dlažbu těsnícími izolačními pásy z manžety pro prostupy potrubí</t>
  </si>
  <si>
    <t>https://podminky.urs.cz/item/CS_URS_2025_02/771591251</t>
  </si>
  <si>
    <t>102</t>
  </si>
  <si>
    <t>771591264</t>
  </si>
  <si>
    <t>Izolace těsnícími pásy mezi podlahou a stěnou</t>
  </si>
  <si>
    <t>1736612015</t>
  </si>
  <si>
    <t>Izolace podlahy pod dlažbu těsnícími izolačními pásy mezi podlahou a stěnu</t>
  </si>
  <si>
    <t>https://podminky.urs.cz/item/CS_URS_2025_02/771591264</t>
  </si>
  <si>
    <t>103</t>
  </si>
  <si>
    <t>771592011</t>
  </si>
  <si>
    <t>Čištění vnitřních ploch podlah nebo schodišť po položení dlažby chemickými prostředky</t>
  </si>
  <si>
    <t>623553065</t>
  </si>
  <si>
    <t>Čištění vnitřních ploch po položení dlažby podlah nebo schodišť chemickými prostředky</t>
  </si>
  <si>
    <t>https://podminky.urs.cz/item/CS_URS_2025_02/771592011</t>
  </si>
  <si>
    <t>dlaz_nov+dlaz_nov2</t>
  </si>
  <si>
    <t>104</t>
  </si>
  <si>
    <t>998771123</t>
  </si>
  <si>
    <t>Přesun hmot tonážní pro podlahy z dlaždic ruční v objektech v přes 12 do 24 m</t>
  </si>
  <si>
    <t>578536197</t>
  </si>
  <si>
    <t>Přesun hmot pro podlahy z dlaždic stanovený z hmotnosti přesunovaného materiálu vodorovná dopravní vzdálenost do 50 m ruční (bez užití mechanizace) v objektech výšky přes 12 do 24 m</t>
  </si>
  <si>
    <t>https://podminky.urs.cz/item/CS_URS_2025_02/998771123</t>
  </si>
  <si>
    <t>776</t>
  </si>
  <si>
    <t>Podlahy povlakové</t>
  </si>
  <si>
    <t>105</t>
  </si>
  <si>
    <t>776111116</t>
  </si>
  <si>
    <t>Odstranění zbytků lepidla z podkladu povlakových podlah broušením</t>
  </si>
  <si>
    <t>1780569845</t>
  </si>
  <si>
    <t>Příprava podkladu povlakových podlah a stěn broušení podlah stávajícího podkladu pro odstranění lepidla (po starých krytinách)</t>
  </si>
  <si>
    <t>https://podminky.urs.cz/item/CS_URS_2025_02/776111116</t>
  </si>
  <si>
    <t>106</t>
  </si>
  <si>
    <t>776111311</t>
  </si>
  <si>
    <t>Vysátí podkladu povlakových podlah</t>
  </si>
  <si>
    <t>-353419661</t>
  </si>
  <si>
    <t>Příprava podkladu povlakových podlah a stěn vysátí podlah</t>
  </si>
  <si>
    <t>https://podminky.urs.cz/item/CS_URS_2025_02/776111311</t>
  </si>
  <si>
    <t>107</t>
  </si>
  <si>
    <t>776121321</t>
  </si>
  <si>
    <t>Neředěná penetrace savého podkladu povlakových podlah</t>
  </si>
  <si>
    <t>713335331</t>
  </si>
  <si>
    <t>Příprava podkladu povlakových podlah a stěn penetrace neředěná podlah</t>
  </si>
  <si>
    <t>https://podminky.urs.cz/item/CS_URS_2025_02/776121321</t>
  </si>
  <si>
    <t>108</t>
  </si>
  <si>
    <t>776201811</t>
  </si>
  <si>
    <t>Demontáž lepených povlakových podlah bez podložky ručně</t>
  </si>
  <si>
    <t>73872421</t>
  </si>
  <si>
    <t>Demontáž povlakových podlahovin lepených ručně bez podložky</t>
  </si>
  <si>
    <t>https://podminky.urs.cz/item/CS_URS_2025_02/776201811</t>
  </si>
  <si>
    <t>109</t>
  </si>
  <si>
    <t>776241111</t>
  </si>
  <si>
    <t>Lepení hladkých (bez vzoru) pásů ze sametového vinylu</t>
  </si>
  <si>
    <t>-1394678451</t>
  </si>
  <si>
    <t>Montáž podlahovin ze sametového vinylu lepením pásů hladkých (bez vzoru)</t>
  </si>
  <si>
    <t>https://podminky.urs.cz/item/CS_URS_2025_02/776241111</t>
  </si>
  <si>
    <t>110</t>
  </si>
  <si>
    <t>28412285</t>
  </si>
  <si>
    <t>podlahovina vinylová heterogenní zátěžová třída zátěže 34/43, hořlavost Bfl S1, nášlapná vrstva 0,70mm tl 2,00mm</t>
  </si>
  <si>
    <t>-96967049</t>
  </si>
  <si>
    <t>47,067*1,05 'Přepočtené koeficientem množství</t>
  </si>
  <si>
    <t>111</t>
  </si>
  <si>
    <t>776223112</t>
  </si>
  <si>
    <t>Spoj povlakových podlahovin z PVC svařováním za studena</t>
  </si>
  <si>
    <t>323033997</t>
  </si>
  <si>
    <t>Montáž podlahovin z PVC spoj podlah svařováním za studena</t>
  </si>
  <si>
    <t>https://podminky.urs.cz/item/CS_URS_2025_02/776223112</t>
  </si>
  <si>
    <t>67,063/2</t>
  </si>
  <si>
    <t>112</t>
  </si>
  <si>
    <t>776410811</t>
  </si>
  <si>
    <t>Odstranění soklíků a lišt pryžových nebo plastových</t>
  </si>
  <si>
    <t>1280757445</t>
  </si>
  <si>
    <t>Demontáž soklíků nebo lišt pryžových nebo plastových</t>
  </si>
  <si>
    <t>https://podminky.urs.cz/item/CS_URS_2025_02/776410811</t>
  </si>
  <si>
    <t>obvod_chodba-0,9-0,7-0,8*2</t>
  </si>
  <si>
    <t>obvod_kuch_puv-4*0,8-0,6-2*0,8</t>
  </si>
  <si>
    <t>obvod_loz-0,8</t>
  </si>
  <si>
    <t>obvod_kom-0,7</t>
  </si>
  <si>
    <t>obyv_obvod-0,8*2</t>
  </si>
  <si>
    <t>pokoj_obvod-0,8</t>
  </si>
  <si>
    <t>113</t>
  </si>
  <si>
    <t>776411111</t>
  </si>
  <si>
    <t>Montáž obvodových soklíků výšky do 80 mm</t>
  </si>
  <si>
    <t>1149102272</t>
  </si>
  <si>
    <t>Montáž soklíků lepením obvodových, výšky do 80 mm</t>
  </si>
  <si>
    <t>https://podminky.urs.cz/item/CS_URS_2025_02/776411111</t>
  </si>
  <si>
    <t>obvod_kuch-0,8*4-0,6</t>
  </si>
  <si>
    <t>114</t>
  </si>
  <si>
    <t>28411007</t>
  </si>
  <si>
    <t>lišta soklová PVC 15x50mm</t>
  </si>
  <si>
    <t>-1657404669</t>
  </si>
  <si>
    <t>75,14*1,05 'Přepočtené koeficientem množství</t>
  </si>
  <si>
    <t>115</t>
  </si>
  <si>
    <t>998776311</t>
  </si>
  <si>
    <t>Přesun hmot procentní pro podlahy povlakové ruční v objektech v do 6 m</t>
  </si>
  <si>
    <t>-1912566085</t>
  </si>
  <si>
    <t>Přesun hmot pro podlahy povlakové stanovený procentní sazbou (%) z ceny vodorovná dopravní vzdálenost do 50 m ruční (bez užití mechanizace) v objektech výšky do 6 m</t>
  </si>
  <si>
    <t>https://podminky.urs.cz/item/CS_URS_2025_02/998776311</t>
  </si>
  <si>
    <t>781</t>
  </si>
  <si>
    <t>Dokončovací práce - obklady</t>
  </si>
  <si>
    <t>116</t>
  </si>
  <si>
    <t>781121011</t>
  </si>
  <si>
    <t>Nátěr penetrační na stěnu</t>
  </si>
  <si>
    <t>-1762348465</t>
  </si>
  <si>
    <t>Příprava podkladu před provedením obkladu nátěr penetrační na stěnu</t>
  </si>
  <si>
    <t>https://podminky.urs.cz/item/CS_URS_2025_02/781121011</t>
  </si>
  <si>
    <t>117</t>
  </si>
  <si>
    <t>781131112</t>
  </si>
  <si>
    <t>Izolace pod obklad nátěrem nebo stěrkou ve dvou vrstvách</t>
  </si>
  <si>
    <t>-730716797</t>
  </si>
  <si>
    <t>Izolace stěny pod obklad izolace nátěrem nebo stěrkou ve dvou vrstvách</t>
  </si>
  <si>
    <t>https://podminky.urs.cz/item/CS_URS_2025_02/781131112</t>
  </si>
  <si>
    <t>118</t>
  </si>
  <si>
    <t>781131232</t>
  </si>
  <si>
    <t>Izolace pod obklad těsnícími pásy pro styčné nebo dilatační spáry</t>
  </si>
  <si>
    <t>-578476302</t>
  </si>
  <si>
    <t>Izolace stěny pod obklad izolace těsnícími izolačními pásy pro styčné nebo dilatační spáry</t>
  </si>
  <si>
    <t>https://podminky.urs.cz/item/CS_URS_2025_02/781131232</t>
  </si>
  <si>
    <t>2*2,45</t>
  </si>
  <si>
    <t>1*1,4</t>
  </si>
  <si>
    <t>119</t>
  </si>
  <si>
    <t>781131251</t>
  </si>
  <si>
    <t>Izolace pod obklad těsnící manžetou pro prostupy potrubí</t>
  </si>
  <si>
    <t>-1482585516</t>
  </si>
  <si>
    <t>Izolace stěny pod obklad izolace těsnícími izolačními pásy z manžety pro prostupy potrubí</t>
  </si>
  <si>
    <t>https://podminky.urs.cz/item/CS_URS_2025_02/781131251</t>
  </si>
  <si>
    <t>1*4</t>
  </si>
  <si>
    <t>120</t>
  </si>
  <si>
    <t>781472214</t>
  </si>
  <si>
    <t>Montáž obkladů keramických hladkých lepených cementovým flexibilním lepidlem přes 4 do 6 ks/m2</t>
  </si>
  <si>
    <t>-972074162</t>
  </si>
  <si>
    <t>Montáž keramických obkladů stěn lepených cementovým flexibilním lepidlem hladkých přes 4 do 6 ks/m2</t>
  </si>
  <si>
    <t>https://podminky.urs.cz/item/CS_URS_2025_02/781472214</t>
  </si>
  <si>
    <t>121</t>
  </si>
  <si>
    <t>59761717</t>
  </si>
  <si>
    <t>obklad keramický nemrazuvzdorný povrch hladký/matný tl do 10mm přes 4 do 6ks/m2</t>
  </si>
  <si>
    <t>-834971243</t>
  </si>
  <si>
    <t>17,665*1,05 'Přepočtené koeficientem množství</t>
  </si>
  <si>
    <t>122</t>
  </si>
  <si>
    <t>781472221</t>
  </si>
  <si>
    <t>Montáž obkladů keramických hladkých lepených cementovým flexibilním lepidlem přes 35 do 45 ks/m2</t>
  </si>
  <si>
    <t>427474905</t>
  </si>
  <si>
    <t>Montáž keramických obkladů stěn lepených cementovým flexibilním lepidlem hladkých přes 35 do 45 ks/m2</t>
  </si>
  <si>
    <t>https://podminky.urs.cz/item/CS_URS_2025_02/781472221</t>
  </si>
  <si>
    <t>123</t>
  </si>
  <si>
    <t>59761706</t>
  </si>
  <si>
    <t>obklad keramický nemrazuvzdorný povrch hladký/lesklý tl do 10mm přes 35 do 45ks/m2</t>
  </si>
  <si>
    <t>2024927323</t>
  </si>
  <si>
    <t>3,21*1,1 'Přepočtené koeficientem množství</t>
  </si>
  <si>
    <t>124</t>
  </si>
  <si>
    <t>781492311</t>
  </si>
  <si>
    <t>Montáž profilů rohových lepených flexibilním cementovým rychletuhnoucím lepidlem</t>
  </si>
  <si>
    <t>1764106744</t>
  </si>
  <si>
    <t>Obklad - dokončující práce montáž profilu lepeného flexibilním cementovým rychletuhnoucím lepidlem rohového</t>
  </si>
  <si>
    <t>https://podminky.urs.cz/item/CS_URS_2025_02/781492311</t>
  </si>
  <si>
    <t>koupelna</t>
  </si>
  <si>
    <t>2,61</t>
  </si>
  <si>
    <t>kuchyně</t>
  </si>
  <si>
    <t>1,5+0,6</t>
  </si>
  <si>
    <t>125</t>
  </si>
  <si>
    <t>28342001</t>
  </si>
  <si>
    <t>lišta ukončovací z PVC 8mm</t>
  </si>
  <si>
    <t>-1216587524</t>
  </si>
  <si>
    <t>6,035*1,1 'Přepočtené koeficientem množství</t>
  </si>
  <si>
    <t>126</t>
  </si>
  <si>
    <t>781495115</t>
  </si>
  <si>
    <t>Spárování vnitřních obkladů silikonem</t>
  </si>
  <si>
    <t>-1379265044</t>
  </si>
  <si>
    <t>Obklad - dokončující práce ostatní práce spárování silikonem</t>
  </si>
  <si>
    <t>https://podminky.urs.cz/item/CS_URS_2025_02/781495115</t>
  </si>
  <si>
    <t>2,61*4+(2,61-0,15)</t>
  </si>
  <si>
    <t>0,6</t>
  </si>
  <si>
    <t>127</t>
  </si>
  <si>
    <t>781495141</t>
  </si>
  <si>
    <t>Průnik obkladem kruhový do DN 30</t>
  </si>
  <si>
    <t>-1857007092</t>
  </si>
  <si>
    <t>Obklad - dokončující práce průnik obkladem kruhový, bez izolace do DN 30</t>
  </si>
  <si>
    <t>https://podminky.urs.cz/item/CS_URS_2025_02/781495141</t>
  </si>
  <si>
    <t>2+1+2+1</t>
  </si>
  <si>
    <t>128</t>
  </si>
  <si>
    <t>781495142</t>
  </si>
  <si>
    <t>Průnik obkladem kruhový přes DN 30 do DN 90</t>
  </si>
  <si>
    <t>-2065992475</t>
  </si>
  <si>
    <t>Obklad - dokončující práce průnik obkladem kruhový, bez izolace přes DN 30 do DN 90</t>
  </si>
  <si>
    <t>https://podminky.urs.cz/item/CS_URS_2025_02/781495142</t>
  </si>
  <si>
    <t>1+1</t>
  </si>
  <si>
    <t>129</t>
  </si>
  <si>
    <t>781495143</t>
  </si>
  <si>
    <t>Průnik obkladem kruhový přes DN 90</t>
  </si>
  <si>
    <t>44578522</t>
  </si>
  <si>
    <t>Obklad - dokončující práce průnik obkladem kruhový, bez izolace přes DN 90</t>
  </si>
  <si>
    <t>https://podminky.urs.cz/item/CS_URS_2025_02/781495143</t>
  </si>
  <si>
    <t>130</t>
  </si>
  <si>
    <t>781495211</t>
  </si>
  <si>
    <t>Čištění vnitřních ploch stěn po provedení obkladu chemickými prostředky</t>
  </si>
  <si>
    <t>535837288</t>
  </si>
  <si>
    <t>Čištění vnitřních ploch po provedení obkladu stěn chemickými prostředky</t>
  </si>
  <si>
    <t>https://podminky.urs.cz/item/CS_URS_2025_02/781495211</t>
  </si>
  <si>
    <t>131</t>
  </si>
  <si>
    <t>998781201</t>
  </si>
  <si>
    <t>Přesun hmot procentní pro obklady keramické v objektech v do 6 m</t>
  </si>
  <si>
    <t>-1384426294</t>
  </si>
  <si>
    <t>Přesun hmot pro obklady keramické stanovený procentní sazbou (%) z ceny vodorovná dopravní vzdálenost do 50 m základní v objektech výšky do 6 m</t>
  </si>
  <si>
    <t>https://podminky.urs.cz/item/CS_URS_2025_02/998781201</t>
  </si>
  <si>
    <t>783</t>
  </si>
  <si>
    <t>Dokončovací práce - nátěry</t>
  </si>
  <si>
    <t>132</t>
  </si>
  <si>
    <t>783315101</t>
  </si>
  <si>
    <t>Mezinátěr jednonásobný syntetický standardní zámečnických konstrukcí</t>
  </si>
  <si>
    <t>2128305205</t>
  </si>
  <si>
    <t>Mezinátěr zámečnických konstrukcí jednonásobný syntetický standardní</t>
  </si>
  <si>
    <t>https://podminky.urs.cz/item/CS_URS_2025_02/783315101</t>
  </si>
  <si>
    <t>zárubně 60</t>
  </si>
  <si>
    <t>(0,7+2*2)*0,1</t>
  </si>
  <si>
    <t>zárubně 70</t>
  </si>
  <si>
    <t>(0,8+2*2)*0,15</t>
  </si>
  <si>
    <t>zárubně 80</t>
  </si>
  <si>
    <t>(0,9+2*2)*5*0,2</t>
  </si>
  <si>
    <t>zárubně 90</t>
  </si>
  <si>
    <t>(1,0+2*2)*0,2</t>
  </si>
  <si>
    <t>133</t>
  </si>
  <si>
    <t>783317101</t>
  </si>
  <si>
    <t>Krycí jednonásobný syntetický standardní nátěr zámečnických konstrukcí</t>
  </si>
  <si>
    <t>-413959523</t>
  </si>
  <si>
    <t>Krycí nátěr (email) zámečnických konstrukcí jednonásobný syntetický standardní</t>
  </si>
  <si>
    <t>https://podminky.urs.cz/item/CS_URS_2025_02/783317101</t>
  </si>
  <si>
    <t>7,09</t>
  </si>
  <si>
    <t>134</t>
  </si>
  <si>
    <t>783601341</t>
  </si>
  <si>
    <t>Odrezivění litinových otopných těles před provedením nátěru</t>
  </si>
  <si>
    <t>-565517577</t>
  </si>
  <si>
    <t>Příprava podkladu otopných těles před provedením nátěrů litinových odrezivěním bezoplachovým</t>
  </si>
  <si>
    <t>https://podminky.urs.cz/item/CS_URS_2025_02/783601341</t>
  </si>
  <si>
    <t>1,8*0,6*4</t>
  </si>
  <si>
    <t>135</t>
  </si>
  <si>
    <t>783614141</t>
  </si>
  <si>
    <t>Základní jednonásobný syntetický nátěr litinových otopných těles</t>
  </si>
  <si>
    <t>1802394384</t>
  </si>
  <si>
    <t>Základní nátěr otopných těles jednonásobný litinových syntetický</t>
  </si>
  <si>
    <t>https://podminky.urs.cz/item/CS_URS_2025_02/783614141</t>
  </si>
  <si>
    <t>136</t>
  </si>
  <si>
    <t>783614551</t>
  </si>
  <si>
    <t>Základní jednonásobný syntetický nátěr potrubí DN do 50 mm</t>
  </si>
  <si>
    <t>-21576328</t>
  </si>
  <si>
    <t>Základní nátěr armatur a kovových potrubí jednonásobný potrubí do DN 50 mm syntetický</t>
  </si>
  <si>
    <t>https://podminky.urs.cz/item/CS_URS_2025_02/783614551</t>
  </si>
  <si>
    <t>6*2*2,61</t>
  </si>
  <si>
    <t>137</t>
  </si>
  <si>
    <t>783617147</t>
  </si>
  <si>
    <t>Krycí dvojnásobný syntetický nátěr litinových otopných těles</t>
  </si>
  <si>
    <t>1993396327</t>
  </si>
  <si>
    <t>Krycí nátěr (email) otopných těles litinových dvojnásobný syntetický</t>
  </si>
  <si>
    <t>https://podminky.urs.cz/item/CS_URS_2025_02/783617147</t>
  </si>
  <si>
    <t>138</t>
  </si>
  <si>
    <t>783617615</t>
  </si>
  <si>
    <t>Krycí dvojnásobný syntetický tepelně odolný nátěr potrubí DN do 50 mm</t>
  </si>
  <si>
    <t>-1786400079</t>
  </si>
  <si>
    <t>Krycí nátěr (email) armatur a kovových potrubí potrubí do DN 50 mm dvojnásobný syntetický tepelně odolný</t>
  </si>
  <si>
    <t>https://podminky.urs.cz/item/CS_URS_2025_02/783617615</t>
  </si>
  <si>
    <t>784</t>
  </si>
  <si>
    <t>Dokončovací práce - malby a tapety</t>
  </si>
  <si>
    <t>139</t>
  </si>
  <si>
    <t>784111011</t>
  </si>
  <si>
    <t>Obroušení podkladu omítnutého v místnostech v do 3,80 m</t>
  </si>
  <si>
    <t>-1875789473</t>
  </si>
  <si>
    <t>Obroušení podkladu omítky v místnostech výšky do 3,80 m</t>
  </si>
  <si>
    <t>https://podminky.urs.cz/item/CS_URS_2025_02/784111011</t>
  </si>
  <si>
    <t>140</t>
  </si>
  <si>
    <t>784121001</t>
  </si>
  <si>
    <t>Oškrabání malby v místnostech v do 3,80 m</t>
  </si>
  <si>
    <t>1993138128</t>
  </si>
  <si>
    <t>Oškrabání malby v místnostech výšky do 3,80 m</t>
  </si>
  <si>
    <t>https://podminky.urs.cz/item/CS_URS_2025_02/784121001</t>
  </si>
  <si>
    <t>172,463</t>
  </si>
  <si>
    <t>141</t>
  </si>
  <si>
    <t>784121011</t>
  </si>
  <si>
    <t>Rozmývání podkladu po oškrabání malby v místnostech v do 3,80 m</t>
  </si>
  <si>
    <t>-139364910</t>
  </si>
  <si>
    <t>Rozmývání podkladu po oškrabání malby v místnostech výšky do 3,80 m</t>
  </si>
  <si>
    <t>https://podminky.urs.cz/item/CS_URS_2025_02/784121011</t>
  </si>
  <si>
    <t>142</t>
  </si>
  <si>
    <t>784171101</t>
  </si>
  <si>
    <t>Zakrytí vnitřních podlah včetně pozdějšího odkrytí</t>
  </si>
  <si>
    <t>1395470997</t>
  </si>
  <si>
    <t>Zakrytí nemalovaných ploch (materiál ve specifikaci) včetně pozdějšího odkrytí podlah</t>
  </si>
  <si>
    <t>https://podminky.urs.cz/item/CS_URS_2025_02/784171101</t>
  </si>
  <si>
    <t>143</t>
  </si>
  <si>
    <t>28323156</t>
  </si>
  <si>
    <t>fólie pro malířské potřeby zakrývací tl 41µ 4x5m</t>
  </si>
  <si>
    <t>1136572456</t>
  </si>
  <si>
    <t>71,823*1,15 'Přepočtené koeficientem množství</t>
  </si>
  <si>
    <t>144</t>
  </si>
  <si>
    <t>784181101</t>
  </si>
  <si>
    <t>Základní akrylátová jednonásobná bezbarvá penetrace podkladu v místnostech v do 3,80 m</t>
  </si>
  <si>
    <t>-387724715</t>
  </si>
  <si>
    <t>Penetrace podkladu jednonásobná základní akrylátová bezbarvá v místnostech výšky do 3,80 m</t>
  </si>
  <si>
    <t>https://podminky.urs.cz/item/CS_URS_2025_02/784181101</t>
  </si>
  <si>
    <t>podhled</t>
  </si>
  <si>
    <t>SDK stěny</t>
  </si>
  <si>
    <t>(2,95+1,95*2+0,6*2)*2,61</t>
  </si>
  <si>
    <t>odpočet obkl. kuchyně</t>
  </si>
  <si>
    <t>-obkl_nov_kuch</t>
  </si>
  <si>
    <t>262,087*1,1 'Přepočtené koeficientem množství</t>
  </si>
  <si>
    <t>145</t>
  </si>
  <si>
    <t>784211111</t>
  </si>
  <si>
    <t>Dvojnásobné bílé malby ze směsí za mokra velmi dobře oděruvzdorných v místnostech v do 3,80 m</t>
  </si>
  <si>
    <t>1555280287</t>
  </si>
  <si>
    <t>Malby z malířských směsí oděruvzdorných za mokra dvojnásobné, bílé za mokra oděruvzdorné velmi dobře v místnostech výšky do 3,80 m</t>
  </si>
  <si>
    <t>https://podminky.urs.cz/item/CS_URS_2025_02/784211111</t>
  </si>
  <si>
    <t>2 - VRN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</si>
  <si>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</si>
  <si>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</si>
  <si>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</si>
  <si>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</si>
  <si>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>Vedlejší rozpočtové náklady</t>
  </si>
  <si>
    <t>VRN3</t>
  </si>
  <si>
    <t>Zařízení staveniště</t>
  </si>
  <si>
    <t>030001000</t>
  </si>
  <si>
    <t>1024</t>
  </si>
  <si>
    <t>-771246752</t>
  </si>
  <si>
    <t>https://podminky.urs.cz/item/CS_URS_2025_02/030001000</t>
  </si>
  <si>
    <t>031303000</t>
  </si>
  <si>
    <t>Náklady na zábor</t>
  </si>
  <si>
    <t>1852843094</t>
  </si>
  <si>
    <t>https://podminky.urs.cz/item/CS_URS_2025_02/031303000</t>
  </si>
  <si>
    <t>VRN4</t>
  </si>
  <si>
    <t>Inženýrská činnost</t>
  </si>
  <si>
    <t>045002000</t>
  </si>
  <si>
    <t>Kompletační a koordinační činnost</t>
  </si>
  <si>
    <t>-1961278685</t>
  </si>
  <si>
    <t>https://podminky.urs.cz/item/CS_URS_2025_02/045002000</t>
  </si>
  <si>
    <t>VRN6</t>
  </si>
  <si>
    <t>Územní vlivy</t>
  </si>
  <si>
    <t>065002000</t>
  </si>
  <si>
    <t>Mimostaveništní doprava materiálů, výrobků a strojů</t>
  </si>
  <si>
    <t>507276864</t>
  </si>
  <si>
    <t>https://podminky.urs.cz/item/CS_URS_2025_02/065002000</t>
  </si>
  <si>
    <t>SEZNAM FIGUR</t>
  </si>
  <si>
    <t>Výměra</t>
  </si>
  <si>
    <t>1,85*2</t>
  </si>
  <si>
    <t>Použití figury:</t>
  </si>
  <si>
    <t>1,325*0,8</t>
  </si>
  <si>
    <t>(0,9+0,6+0,7+0,8*5)*2,0</t>
  </si>
  <si>
    <t>chod_om</t>
  </si>
  <si>
    <t>chodba - plocha omítek - č.p. 751/49</t>
  </si>
  <si>
    <t>(4,4+1,65)*2*2,61</t>
  </si>
  <si>
    <t>odpočet otvorů</t>
  </si>
  <si>
    <t>-(0,8*2+0,7+0,9)*2,05</t>
  </si>
  <si>
    <t>4,4*1,65</t>
  </si>
  <si>
    <t>kuchyně sokl</t>
  </si>
  <si>
    <t>2,8*0,1</t>
  </si>
  <si>
    <t>(2+0,4)*1,5</t>
  </si>
  <si>
    <t>sprch. kout</t>
  </si>
  <si>
    <t>(0,8*2+1,325)*2</t>
  </si>
  <si>
    <t>(2+1,85)*2</t>
  </si>
  <si>
    <t>0,8*2+1,325</t>
  </si>
  <si>
    <t>2,8075</t>
  </si>
  <si>
    <t>(1,65*3+2,05+0,3*2+0,6)*2,61</t>
  </si>
  <si>
    <t>(1,7+1,22)*2*2,61</t>
  </si>
  <si>
    <t>-0,7*2</t>
  </si>
  <si>
    <t>1,7*1,22</t>
  </si>
  <si>
    <t>2*1,85</t>
  </si>
  <si>
    <t>0,8*1,325</t>
  </si>
  <si>
    <t>2,45*1,55</t>
  </si>
  <si>
    <t>-0,3*0,8</t>
  </si>
  <si>
    <t>((3,45+(3,45*2+0,15))*2)*2,61</t>
  </si>
  <si>
    <t>otvory</t>
  </si>
  <si>
    <t>-4*0,8*2-0,8*2,4-2*1,55</t>
  </si>
  <si>
    <t>odpočet SDK</t>
  </si>
  <si>
    <t>-2,95*2,61</t>
  </si>
  <si>
    <t>ostění</t>
  </si>
  <si>
    <t>(0,8+2,4*2+2)*0,15</t>
  </si>
  <si>
    <t>3,45*(3,4*2+0,15)</t>
  </si>
  <si>
    <t>-1,65*2,05-0,3*0,6</t>
  </si>
  <si>
    <t>(3,45*(3,45*2+0,15))</t>
  </si>
  <si>
    <t>-2,95*1,95</t>
  </si>
  <si>
    <t>1*3,45*4</t>
  </si>
  <si>
    <t>0,9*0,2*4</t>
  </si>
  <si>
    <t>lodžie_plocha</t>
  </si>
  <si>
    <t xml:space="preserve">plocha lodžie </t>
  </si>
  <si>
    <t>3,45*1*4</t>
  </si>
  <si>
    <t>1*0,2*4</t>
  </si>
  <si>
    <t>(3,45+3,45)*2*2,61</t>
  </si>
  <si>
    <t>(0,8*2+2,0)*2*0,15</t>
  </si>
  <si>
    <t>(0,8+2*2,4+2)*0,15</t>
  </si>
  <si>
    <t>-(0,8*2,0)</t>
  </si>
  <si>
    <t>-(0,8*2,4+(2,0*(2,4-0,85)))</t>
  </si>
  <si>
    <t>3,45*3,45</t>
  </si>
  <si>
    <t>(2,95+0,6)*0,6</t>
  </si>
  <si>
    <t>0,6*(1,5-0,6)*2</t>
  </si>
  <si>
    <t>koupelna - v. 2,45 m</t>
  </si>
  <si>
    <t>(2+1,85)*2*2,45</t>
  </si>
  <si>
    <t>-0,6*2,0</t>
  </si>
  <si>
    <t>(4,4+1,65)*2</t>
  </si>
  <si>
    <t>(1,7+1,22)*2</t>
  </si>
  <si>
    <t>(3,45+(3,45*2+0,15))*2</t>
  </si>
  <si>
    <t>(7,05+3,45)*2</t>
  </si>
  <si>
    <t>3,45*2+2,05+0,3</t>
  </si>
  <si>
    <t>(3,45+3,45)*2</t>
  </si>
  <si>
    <t>obvod_pred</t>
  </si>
  <si>
    <t>obvod předsíň - 751/49</t>
  </si>
  <si>
    <t>(4,45+3,45)*2</t>
  </si>
  <si>
    <t>3,45*4,45</t>
  </si>
  <si>
    <t>(4,45+3,45)*2*2,61</t>
  </si>
  <si>
    <t>-0,8*2*2</t>
  </si>
  <si>
    <t>-(0,8*2,4+2*1,55)</t>
  </si>
  <si>
    <t>(0,8+2*2)*2*0,15</t>
  </si>
  <si>
    <t>(0,8*2,4+2,0*(2,4-0,85))*4</t>
  </si>
  <si>
    <t>(0,8*2,4*2+2)*0,15</t>
  </si>
  <si>
    <t>-0,8*2</t>
  </si>
  <si>
    <t>-0,8*2,0-0,8*2,4-2*1,55</t>
  </si>
  <si>
    <t>-(0,8*2+0,7+0,9)*2</t>
  </si>
  <si>
    <t>2,95/2*2,61</t>
  </si>
  <si>
    <t>1,85*2,61*2</t>
  </si>
  <si>
    <t>-0,6*1,97</t>
  </si>
  <si>
    <t>0,6*2,61</t>
  </si>
  <si>
    <t>2,95*2,61</t>
  </si>
  <si>
    <t>(0,8+0,4)*2*2,61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</si>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</sst>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6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0" fontId="23" fillId="0" borderId="16" xfId="0" applyFont="1" applyBorder="1" applyAlignment="1" applyProtection="1">
      <alignment horizontal="left"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41" fillId="0" borderId="0" xfId="0" applyFont="1" applyAlignment="1" applyProtection="1">
      <alignment vertical="center" wrapText="1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167" fontId="42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3" fillId="0" borderId="24" xfId="0" applyFont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0" fontId="43" fillId="0" borderId="27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45" fillId="0" borderId="29" xfId="0" applyFont="1" applyBorder="1" applyAlignment="1">
      <alignment horizontal="left" wrapText="1"/>
    </xf>
    <xf numFmtId="0" fontId="43" fillId="0" borderId="28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27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 wrapText="1"/>
    </xf>
    <xf numFmtId="49" fontId="46" fillId="0" borderId="1" xfId="0" applyNumberFormat="1" applyFont="1" applyBorder="1" applyAlignment="1">
      <alignment vertical="center" wrapText="1"/>
    </xf>
    <xf numFmtId="0" fontId="43" fillId="0" borderId="30" xfId="0" applyFont="1" applyBorder="1" applyAlignment="1">
      <alignment vertical="center" wrapText="1"/>
    </xf>
    <xf numFmtId="0" fontId="48" fillId="0" borderId="29" xfId="0" applyFont="1" applyBorder="1" applyAlignment="1">
      <alignment vertical="center" wrapText="1"/>
    </xf>
    <xf numFmtId="0" fontId="43" fillId="0" borderId="31" xfId="0" applyFont="1" applyBorder="1" applyAlignment="1">
      <alignment vertical="center" wrapText="1"/>
    </xf>
    <xf numFmtId="0" fontId="43" fillId="0" borderId="1" xfId="0" applyFont="1" applyBorder="1" applyAlignment="1">
      <alignment vertical="top"/>
    </xf>
    <xf numFmtId="0" fontId="43" fillId="0" borderId="0" xfId="0" applyFont="1" applyAlignment="1">
      <alignment vertical="top"/>
    </xf>
    <xf numFmtId="0" fontId="43" fillId="0" borderId="24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3" fillId="0" borderId="2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9" fillId="0" borderId="27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top"/>
    </xf>
    <xf numFmtId="0" fontId="46" fillId="0" borderId="1" xfId="0" applyFont="1" applyBorder="1" applyAlignment="1">
      <alignment horizontal="center" vertical="top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5" fillId="0" borderId="1" xfId="0" applyFont="1" applyBorder="1" applyAlignment="1">
      <alignment vertical="center"/>
    </xf>
    <xf numFmtId="0" fontId="49" fillId="0" borderId="29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6" fillId="0" borderId="1" xfId="0" applyFont="1" applyBorder="1" applyAlignment="1">
      <alignment vertical="top"/>
    </xf>
    <xf numFmtId="49" fontId="46" fillId="0" borderId="1" xfId="0" applyNumberFormat="1" applyFont="1" applyBorder="1" applyAlignment="1">
      <alignment horizontal="left" vertical="center"/>
    </xf>
    <xf numFmtId="0" fontId="52" fillId="0" borderId="27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vertical="top"/>
    </xf>
    <xf numFmtId="0" fontId="53" fillId="0" borderId="1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horizontal="center" vertical="center"/>
    </xf>
    <xf numFmtId="49" fontId="53" fillId="0" borderId="1" xfId="0" applyNumberFormat="1" applyFont="1" applyBorder="1" applyAlignment="1" applyProtection="1">
      <alignment horizontal="left" vertical="center"/>
    </xf>
    <xf numFmtId="0" fontId="52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5" fillId="0" borderId="29" xfId="0" applyFont="1" applyBorder="1" applyAlignment="1">
      <alignment horizontal="left"/>
    </xf>
    <xf numFmtId="0" fontId="49" fillId="0" borderId="29" xfId="0" applyFont="1" applyBorder="1" applyAlignment="1"/>
    <xf numFmtId="0" fontId="43" fillId="0" borderId="27" xfId="0" applyFont="1" applyBorder="1" applyAlignment="1">
      <alignment vertical="top"/>
    </xf>
    <xf numFmtId="0" fontId="43" fillId="0" borderId="28" xfId="0" applyFont="1" applyBorder="1" applyAlignment="1">
      <alignment vertical="top"/>
    </xf>
    <xf numFmtId="0" fontId="43" fillId="0" borderId="30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3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346244352" TargetMode="External" /><Relationship Id="rId2" Type="http://schemas.openxmlformats.org/officeDocument/2006/relationships/hyperlink" Target="https://podminky.urs.cz/item/CS_URS_2025_02/612131121" TargetMode="External" /><Relationship Id="rId3" Type="http://schemas.openxmlformats.org/officeDocument/2006/relationships/hyperlink" Target="https://podminky.urs.cz/item/CS_URS_2025_02/612142001" TargetMode="External" /><Relationship Id="rId4" Type="http://schemas.openxmlformats.org/officeDocument/2006/relationships/hyperlink" Target="https://podminky.urs.cz/item/CS_URS_2025_02/612321131" TargetMode="External" /><Relationship Id="rId5" Type="http://schemas.openxmlformats.org/officeDocument/2006/relationships/hyperlink" Target="https://podminky.urs.cz/item/CS_URS_2025_02/619991001" TargetMode="External" /><Relationship Id="rId6" Type="http://schemas.openxmlformats.org/officeDocument/2006/relationships/hyperlink" Target="https://podminky.urs.cz/item/CS_URS_2025_02/622143003" TargetMode="External" /><Relationship Id="rId7" Type="http://schemas.openxmlformats.org/officeDocument/2006/relationships/hyperlink" Target="https://podminky.urs.cz/item/CS_URS_2025_02/629991011" TargetMode="External" /><Relationship Id="rId8" Type="http://schemas.openxmlformats.org/officeDocument/2006/relationships/hyperlink" Target="https://podminky.urs.cz/item/CS_URS_2025_02/632451214" TargetMode="External" /><Relationship Id="rId9" Type="http://schemas.openxmlformats.org/officeDocument/2006/relationships/hyperlink" Target="https://podminky.urs.cz/item/CS_URS_2025_02/949101111" TargetMode="External" /><Relationship Id="rId10" Type="http://schemas.openxmlformats.org/officeDocument/2006/relationships/hyperlink" Target="https://podminky.urs.cz/item/CS_URS_2025_02/952901108" TargetMode="External" /><Relationship Id="rId11" Type="http://schemas.openxmlformats.org/officeDocument/2006/relationships/hyperlink" Target="https://podminky.urs.cz/item/CS_URS_2025_02/952901121" TargetMode="External" /><Relationship Id="rId12" Type="http://schemas.openxmlformats.org/officeDocument/2006/relationships/hyperlink" Target="https://podminky.urs.cz/item/CS_URS_2025_02/952902021" TargetMode="External" /><Relationship Id="rId13" Type="http://schemas.openxmlformats.org/officeDocument/2006/relationships/hyperlink" Target="https://podminky.urs.cz/item/CS_URS_2025_02/952902041" TargetMode="External" /><Relationship Id="rId14" Type="http://schemas.openxmlformats.org/officeDocument/2006/relationships/hyperlink" Target="https://podminky.urs.cz/item/CS_URS_2025_02/952903001" TargetMode="External" /><Relationship Id="rId15" Type="http://schemas.openxmlformats.org/officeDocument/2006/relationships/hyperlink" Target="https://podminky.urs.cz/item/CS_URS_2025_02/962084130" TargetMode="External" /><Relationship Id="rId16" Type="http://schemas.openxmlformats.org/officeDocument/2006/relationships/hyperlink" Target="https://podminky.urs.cz/item/CS_URS_2025_02/965045112" TargetMode="External" /><Relationship Id="rId17" Type="http://schemas.openxmlformats.org/officeDocument/2006/relationships/hyperlink" Target="https://podminky.urs.cz/item/CS_URS_2025_02/973046161" TargetMode="External" /><Relationship Id="rId18" Type="http://schemas.openxmlformats.org/officeDocument/2006/relationships/hyperlink" Target="https://podminky.urs.cz/item/CS_URS_2025_02/976071111" TargetMode="External" /><Relationship Id="rId19" Type="http://schemas.openxmlformats.org/officeDocument/2006/relationships/hyperlink" Target="https://podminky.urs.cz/item/CS_URS_2025_02/976082141" TargetMode="External" /><Relationship Id="rId20" Type="http://schemas.openxmlformats.org/officeDocument/2006/relationships/hyperlink" Target="https://podminky.urs.cz/item/CS_URS_2025_02/978059541" TargetMode="External" /><Relationship Id="rId21" Type="http://schemas.openxmlformats.org/officeDocument/2006/relationships/hyperlink" Target="https://podminky.urs.cz/item/CS_URS_2025_02/997006012" TargetMode="External" /><Relationship Id="rId22" Type="http://schemas.openxmlformats.org/officeDocument/2006/relationships/hyperlink" Target="https://podminky.urs.cz/item/CS_URS_2025_02/997013216" TargetMode="External" /><Relationship Id="rId23" Type="http://schemas.openxmlformats.org/officeDocument/2006/relationships/hyperlink" Target="https://podminky.urs.cz/item/CS_URS_2025_02/997013219" TargetMode="External" /><Relationship Id="rId24" Type="http://schemas.openxmlformats.org/officeDocument/2006/relationships/hyperlink" Target="https://podminky.urs.cz/item/CS_URS_2025_02/997013501" TargetMode="External" /><Relationship Id="rId25" Type="http://schemas.openxmlformats.org/officeDocument/2006/relationships/hyperlink" Target="https://podminky.urs.cz/item/CS_URS_2025_02/997013509" TargetMode="External" /><Relationship Id="rId26" Type="http://schemas.openxmlformats.org/officeDocument/2006/relationships/hyperlink" Target="https://podminky.urs.cz/item/CS_URS_2025_02/997013871" TargetMode="External" /><Relationship Id="rId27" Type="http://schemas.openxmlformats.org/officeDocument/2006/relationships/hyperlink" Target="https://podminky.urs.cz/item/CS_URS_2025_02/998018003" TargetMode="External" /><Relationship Id="rId28" Type="http://schemas.openxmlformats.org/officeDocument/2006/relationships/hyperlink" Target="https://podminky.urs.cz/item/CS_URS_2025_02/713110851" TargetMode="External" /><Relationship Id="rId29" Type="http://schemas.openxmlformats.org/officeDocument/2006/relationships/hyperlink" Target="https://podminky.urs.cz/item/CS_URS_2025_02/763111331" TargetMode="External" /><Relationship Id="rId30" Type="http://schemas.openxmlformats.org/officeDocument/2006/relationships/hyperlink" Target="https://podminky.urs.cz/item/CS_URS_2025_02/763111336" TargetMode="External" /><Relationship Id="rId31" Type="http://schemas.openxmlformats.org/officeDocument/2006/relationships/hyperlink" Target="https://podminky.urs.cz/item/CS_URS_2025_02/763111713" TargetMode="External" /><Relationship Id="rId32" Type="http://schemas.openxmlformats.org/officeDocument/2006/relationships/hyperlink" Target="https://podminky.urs.cz/item/CS_URS_2025_02/763111717" TargetMode="External" /><Relationship Id="rId33" Type="http://schemas.openxmlformats.org/officeDocument/2006/relationships/hyperlink" Target="https://podminky.urs.cz/item/CS_URS_2025_02/763111719" TargetMode="External" /><Relationship Id="rId34" Type="http://schemas.openxmlformats.org/officeDocument/2006/relationships/hyperlink" Target="https://podminky.urs.cz/item/CS_URS_2025_02/763111720" TargetMode="External" /><Relationship Id="rId35" Type="http://schemas.openxmlformats.org/officeDocument/2006/relationships/hyperlink" Target="https://podminky.urs.cz/item/CS_URS_2025_02/763111721" TargetMode="External" /><Relationship Id="rId36" Type="http://schemas.openxmlformats.org/officeDocument/2006/relationships/hyperlink" Target="https://podminky.urs.cz/item/CS_URS_2025_02/763121424" TargetMode="External" /><Relationship Id="rId37" Type="http://schemas.openxmlformats.org/officeDocument/2006/relationships/hyperlink" Target="https://podminky.urs.cz/item/CS_URS_2025_02/763121431" TargetMode="External" /><Relationship Id="rId38" Type="http://schemas.openxmlformats.org/officeDocument/2006/relationships/hyperlink" Target="https://podminky.urs.cz/item/CS_URS_2025_02/763121714" TargetMode="External" /><Relationship Id="rId39" Type="http://schemas.openxmlformats.org/officeDocument/2006/relationships/hyperlink" Target="https://podminky.urs.cz/item/CS_URS_2025_02/763121911" TargetMode="External" /><Relationship Id="rId40" Type="http://schemas.openxmlformats.org/officeDocument/2006/relationships/hyperlink" Target="https://podminky.urs.cz/item/CS_URS_2025_02/763121912" TargetMode="External" /><Relationship Id="rId41" Type="http://schemas.openxmlformats.org/officeDocument/2006/relationships/hyperlink" Target="https://podminky.urs.cz/item/CS_URS_2025_02/763131411" TargetMode="External" /><Relationship Id="rId42" Type="http://schemas.openxmlformats.org/officeDocument/2006/relationships/hyperlink" Target="https://podminky.urs.cz/item/CS_URS_2025_02/763131451" TargetMode="External" /><Relationship Id="rId43" Type="http://schemas.openxmlformats.org/officeDocument/2006/relationships/hyperlink" Target="https://podminky.urs.cz/item/CS_URS_2025_02/763131714" TargetMode="External" /><Relationship Id="rId44" Type="http://schemas.openxmlformats.org/officeDocument/2006/relationships/hyperlink" Target="https://podminky.urs.cz/item/CS_URS_2025_02/763131751" TargetMode="External" /><Relationship Id="rId45" Type="http://schemas.openxmlformats.org/officeDocument/2006/relationships/hyperlink" Target="https://podminky.urs.cz/item/CS_URS_2025_02/763131761" TargetMode="External" /><Relationship Id="rId46" Type="http://schemas.openxmlformats.org/officeDocument/2006/relationships/hyperlink" Target="https://podminky.urs.cz/item/CS_URS_2025_02/763131831" TargetMode="External" /><Relationship Id="rId47" Type="http://schemas.openxmlformats.org/officeDocument/2006/relationships/hyperlink" Target="https://podminky.urs.cz/item/CS_URS_2025_02/763172322" TargetMode="External" /><Relationship Id="rId48" Type="http://schemas.openxmlformats.org/officeDocument/2006/relationships/hyperlink" Target="https://podminky.urs.cz/item/CS_URS_2025_02/763172348" TargetMode="External" /><Relationship Id="rId49" Type="http://schemas.openxmlformats.org/officeDocument/2006/relationships/hyperlink" Target="https://podminky.urs.cz/item/CS_URS_2025_02/763173111" TargetMode="External" /><Relationship Id="rId50" Type="http://schemas.openxmlformats.org/officeDocument/2006/relationships/hyperlink" Target="https://podminky.urs.cz/item/CS_URS_2025_02/763173114" TargetMode="External" /><Relationship Id="rId51" Type="http://schemas.openxmlformats.org/officeDocument/2006/relationships/hyperlink" Target="https://podminky.urs.cz/item/CS_URS_2025_02/763173132" TargetMode="External" /><Relationship Id="rId52" Type="http://schemas.openxmlformats.org/officeDocument/2006/relationships/hyperlink" Target="https://podminky.urs.cz/item/CS_URS_2025_02/763181311" TargetMode="External" /><Relationship Id="rId53" Type="http://schemas.openxmlformats.org/officeDocument/2006/relationships/hyperlink" Target="https://podminky.urs.cz/item/CS_URS_2025_02/763181411" TargetMode="External" /><Relationship Id="rId54" Type="http://schemas.openxmlformats.org/officeDocument/2006/relationships/hyperlink" Target="https://podminky.urs.cz/item/CS_URS_2025_02/998763333" TargetMode="External" /><Relationship Id="rId55" Type="http://schemas.openxmlformats.org/officeDocument/2006/relationships/hyperlink" Target="https://podminky.urs.cz/item/CS_URS_2025_02/766411821" TargetMode="External" /><Relationship Id="rId56" Type="http://schemas.openxmlformats.org/officeDocument/2006/relationships/hyperlink" Target="https://podminky.urs.cz/item/CS_URS_2025_02/766491851" TargetMode="External" /><Relationship Id="rId57" Type="http://schemas.openxmlformats.org/officeDocument/2006/relationships/hyperlink" Target="https://podminky.urs.cz/item/CS_URS_2025_02/766660001" TargetMode="External" /><Relationship Id="rId58" Type="http://schemas.openxmlformats.org/officeDocument/2006/relationships/hyperlink" Target="https://podminky.urs.cz/item/CS_URS_2025_02/766660022" TargetMode="External" /><Relationship Id="rId59" Type="http://schemas.openxmlformats.org/officeDocument/2006/relationships/hyperlink" Target="https://podminky.urs.cz/item/CS_URS_2025_02/766660729" TargetMode="External" /><Relationship Id="rId60" Type="http://schemas.openxmlformats.org/officeDocument/2006/relationships/hyperlink" Target="https://podminky.urs.cz/item/CS_URS_2025_02/766660730" TargetMode="External" /><Relationship Id="rId61" Type="http://schemas.openxmlformats.org/officeDocument/2006/relationships/hyperlink" Target="https://podminky.urs.cz/item/CS_URS_2025_02/766660733" TargetMode="External" /><Relationship Id="rId62" Type="http://schemas.openxmlformats.org/officeDocument/2006/relationships/hyperlink" Target="https://podminky.urs.cz/item/CS_URS_2025_02/766691914" TargetMode="External" /><Relationship Id="rId63" Type="http://schemas.openxmlformats.org/officeDocument/2006/relationships/hyperlink" Target="https://podminky.urs.cz/item/CS_URS_2025_02/766812820" TargetMode="External" /><Relationship Id="rId64" Type="http://schemas.openxmlformats.org/officeDocument/2006/relationships/hyperlink" Target="https://podminky.urs.cz/item/CS_URS_2025_02/766825821" TargetMode="External" /><Relationship Id="rId65" Type="http://schemas.openxmlformats.org/officeDocument/2006/relationships/hyperlink" Target="https://podminky.urs.cz/item/CS_URS_2025_02/998766313" TargetMode="External" /><Relationship Id="rId66" Type="http://schemas.openxmlformats.org/officeDocument/2006/relationships/hyperlink" Target="https://podminky.urs.cz/item/CS_URS_2025_02/771121011" TargetMode="External" /><Relationship Id="rId67" Type="http://schemas.openxmlformats.org/officeDocument/2006/relationships/hyperlink" Target="https://podminky.urs.cz/item/CS_URS_2025_02/771574414" TargetMode="External" /><Relationship Id="rId68" Type="http://schemas.openxmlformats.org/officeDocument/2006/relationships/hyperlink" Target="https://podminky.urs.cz/item/CS_URS_2025_02/771574421" TargetMode="External" /><Relationship Id="rId69" Type="http://schemas.openxmlformats.org/officeDocument/2006/relationships/hyperlink" Target="https://podminky.urs.cz/item/CS_URS_2025_02/771577151" TargetMode="External" /><Relationship Id="rId70" Type="http://schemas.openxmlformats.org/officeDocument/2006/relationships/hyperlink" Target="https://podminky.urs.cz/item/CS_URS_2025_02/771591112" TargetMode="External" /><Relationship Id="rId71" Type="http://schemas.openxmlformats.org/officeDocument/2006/relationships/hyperlink" Target="https://podminky.urs.cz/item/CS_URS_2025_02/771591115" TargetMode="External" /><Relationship Id="rId72" Type="http://schemas.openxmlformats.org/officeDocument/2006/relationships/hyperlink" Target="https://podminky.urs.cz/item/CS_URS_2025_02/771591184" TargetMode="External" /><Relationship Id="rId73" Type="http://schemas.openxmlformats.org/officeDocument/2006/relationships/hyperlink" Target="https://podminky.urs.cz/item/CS_URS_2025_02/771591241" TargetMode="External" /><Relationship Id="rId74" Type="http://schemas.openxmlformats.org/officeDocument/2006/relationships/hyperlink" Target="https://podminky.urs.cz/item/CS_URS_2025_02/771591242" TargetMode="External" /><Relationship Id="rId75" Type="http://schemas.openxmlformats.org/officeDocument/2006/relationships/hyperlink" Target="https://podminky.urs.cz/item/CS_URS_2025_02/771591251" TargetMode="External" /><Relationship Id="rId76" Type="http://schemas.openxmlformats.org/officeDocument/2006/relationships/hyperlink" Target="https://podminky.urs.cz/item/CS_URS_2025_02/771591264" TargetMode="External" /><Relationship Id="rId77" Type="http://schemas.openxmlformats.org/officeDocument/2006/relationships/hyperlink" Target="https://podminky.urs.cz/item/CS_URS_2025_02/771592011" TargetMode="External" /><Relationship Id="rId78" Type="http://schemas.openxmlformats.org/officeDocument/2006/relationships/hyperlink" Target="https://podminky.urs.cz/item/CS_URS_2025_02/998771123" TargetMode="External" /><Relationship Id="rId79" Type="http://schemas.openxmlformats.org/officeDocument/2006/relationships/hyperlink" Target="https://podminky.urs.cz/item/CS_URS_2025_02/776111116" TargetMode="External" /><Relationship Id="rId80" Type="http://schemas.openxmlformats.org/officeDocument/2006/relationships/hyperlink" Target="https://podminky.urs.cz/item/CS_URS_2025_02/776111311" TargetMode="External" /><Relationship Id="rId81" Type="http://schemas.openxmlformats.org/officeDocument/2006/relationships/hyperlink" Target="https://podminky.urs.cz/item/CS_URS_2025_02/776121321" TargetMode="External" /><Relationship Id="rId82" Type="http://schemas.openxmlformats.org/officeDocument/2006/relationships/hyperlink" Target="https://podminky.urs.cz/item/CS_URS_2025_02/776201811" TargetMode="External" /><Relationship Id="rId83" Type="http://schemas.openxmlformats.org/officeDocument/2006/relationships/hyperlink" Target="https://podminky.urs.cz/item/CS_URS_2025_02/776241111" TargetMode="External" /><Relationship Id="rId84" Type="http://schemas.openxmlformats.org/officeDocument/2006/relationships/hyperlink" Target="https://podminky.urs.cz/item/CS_URS_2025_02/776223112" TargetMode="External" /><Relationship Id="rId85" Type="http://schemas.openxmlformats.org/officeDocument/2006/relationships/hyperlink" Target="https://podminky.urs.cz/item/CS_URS_2025_02/776410811" TargetMode="External" /><Relationship Id="rId86" Type="http://schemas.openxmlformats.org/officeDocument/2006/relationships/hyperlink" Target="https://podminky.urs.cz/item/CS_URS_2025_02/776411111" TargetMode="External" /><Relationship Id="rId87" Type="http://schemas.openxmlformats.org/officeDocument/2006/relationships/hyperlink" Target="https://podminky.urs.cz/item/CS_URS_2025_02/998776311" TargetMode="External" /><Relationship Id="rId88" Type="http://schemas.openxmlformats.org/officeDocument/2006/relationships/hyperlink" Target="https://podminky.urs.cz/item/CS_URS_2025_02/781121011" TargetMode="External" /><Relationship Id="rId89" Type="http://schemas.openxmlformats.org/officeDocument/2006/relationships/hyperlink" Target="https://podminky.urs.cz/item/CS_URS_2025_02/781131112" TargetMode="External" /><Relationship Id="rId90" Type="http://schemas.openxmlformats.org/officeDocument/2006/relationships/hyperlink" Target="https://podminky.urs.cz/item/CS_URS_2025_02/781131232" TargetMode="External" /><Relationship Id="rId91" Type="http://schemas.openxmlformats.org/officeDocument/2006/relationships/hyperlink" Target="https://podminky.urs.cz/item/CS_URS_2025_02/781131251" TargetMode="External" /><Relationship Id="rId92" Type="http://schemas.openxmlformats.org/officeDocument/2006/relationships/hyperlink" Target="https://podminky.urs.cz/item/CS_URS_2025_02/781472214" TargetMode="External" /><Relationship Id="rId93" Type="http://schemas.openxmlformats.org/officeDocument/2006/relationships/hyperlink" Target="https://podminky.urs.cz/item/CS_URS_2025_02/781472221" TargetMode="External" /><Relationship Id="rId94" Type="http://schemas.openxmlformats.org/officeDocument/2006/relationships/hyperlink" Target="https://podminky.urs.cz/item/CS_URS_2025_02/781492311" TargetMode="External" /><Relationship Id="rId95" Type="http://schemas.openxmlformats.org/officeDocument/2006/relationships/hyperlink" Target="https://podminky.urs.cz/item/CS_URS_2025_02/781495115" TargetMode="External" /><Relationship Id="rId96" Type="http://schemas.openxmlformats.org/officeDocument/2006/relationships/hyperlink" Target="https://podminky.urs.cz/item/CS_URS_2025_02/781495141" TargetMode="External" /><Relationship Id="rId97" Type="http://schemas.openxmlformats.org/officeDocument/2006/relationships/hyperlink" Target="https://podminky.urs.cz/item/CS_URS_2025_02/781495142" TargetMode="External" /><Relationship Id="rId98" Type="http://schemas.openxmlformats.org/officeDocument/2006/relationships/hyperlink" Target="https://podminky.urs.cz/item/CS_URS_2025_02/781495143" TargetMode="External" /><Relationship Id="rId99" Type="http://schemas.openxmlformats.org/officeDocument/2006/relationships/hyperlink" Target="https://podminky.urs.cz/item/CS_URS_2025_02/781495211" TargetMode="External" /><Relationship Id="rId100" Type="http://schemas.openxmlformats.org/officeDocument/2006/relationships/hyperlink" Target="https://podminky.urs.cz/item/CS_URS_2025_02/998781201" TargetMode="External" /><Relationship Id="rId101" Type="http://schemas.openxmlformats.org/officeDocument/2006/relationships/hyperlink" Target="https://podminky.urs.cz/item/CS_URS_2025_02/783315101" TargetMode="External" /><Relationship Id="rId102" Type="http://schemas.openxmlformats.org/officeDocument/2006/relationships/hyperlink" Target="https://podminky.urs.cz/item/CS_URS_2025_02/783317101" TargetMode="External" /><Relationship Id="rId103" Type="http://schemas.openxmlformats.org/officeDocument/2006/relationships/hyperlink" Target="https://podminky.urs.cz/item/CS_URS_2025_02/783601341" TargetMode="External" /><Relationship Id="rId104" Type="http://schemas.openxmlformats.org/officeDocument/2006/relationships/hyperlink" Target="https://podminky.urs.cz/item/CS_URS_2025_02/783614141" TargetMode="External" /><Relationship Id="rId105" Type="http://schemas.openxmlformats.org/officeDocument/2006/relationships/hyperlink" Target="https://podminky.urs.cz/item/CS_URS_2025_02/783614551" TargetMode="External" /><Relationship Id="rId106" Type="http://schemas.openxmlformats.org/officeDocument/2006/relationships/hyperlink" Target="https://podminky.urs.cz/item/CS_URS_2025_02/783617147" TargetMode="External" /><Relationship Id="rId107" Type="http://schemas.openxmlformats.org/officeDocument/2006/relationships/hyperlink" Target="https://podminky.urs.cz/item/CS_URS_2025_02/783617615" TargetMode="External" /><Relationship Id="rId108" Type="http://schemas.openxmlformats.org/officeDocument/2006/relationships/hyperlink" Target="https://podminky.urs.cz/item/CS_URS_2025_02/784111011" TargetMode="External" /><Relationship Id="rId109" Type="http://schemas.openxmlformats.org/officeDocument/2006/relationships/hyperlink" Target="https://podminky.urs.cz/item/CS_URS_2025_02/784121001" TargetMode="External" /><Relationship Id="rId110" Type="http://schemas.openxmlformats.org/officeDocument/2006/relationships/hyperlink" Target="https://podminky.urs.cz/item/CS_URS_2025_02/784121011" TargetMode="External" /><Relationship Id="rId111" Type="http://schemas.openxmlformats.org/officeDocument/2006/relationships/hyperlink" Target="https://podminky.urs.cz/item/CS_URS_2025_02/784171101" TargetMode="External" /><Relationship Id="rId112" Type="http://schemas.openxmlformats.org/officeDocument/2006/relationships/hyperlink" Target="https://podminky.urs.cz/item/CS_URS_2025_02/784181101" TargetMode="External" /><Relationship Id="rId113" Type="http://schemas.openxmlformats.org/officeDocument/2006/relationships/hyperlink" Target="https://podminky.urs.cz/item/CS_URS_2025_02/784211111" TargetMode="External" /><Relationship Id="rId11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030001000" TargetMode="External" /><Relationship Id="rId2" Type="http://schemas.openxmlformats.org/officeDocument/2006/relationships/hyperlink" Target="https://podminky.urs.cz/item/CS_URS_2025_02/031303000" TargetMode="External" /><Relationship Id="rId3" Type="http://schemas.openxmlformats.org/officeDocument/2006/relationships/hyperlink" Target="https://podminky.urs.cz/item/CS_URS_2025_02/045002000" TargetMode="External" /><Relationship Id="rId4" Type="http://schemas.openxmlformats.org/officeDocument/2006/relationships/hyperlink" Target="https://podminky.urs.cz/item/CS_URS_2025_02/065002000" TargetMode="External" /><Relationship Id="rId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27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29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29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27</v>
      </c>
      <c r="AL14" s="24"/>
      <c r="AM14" s="24"/>
      <c r="AN14" s="36" t="s">
        <v>29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27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31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27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31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34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35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36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37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38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39</v>
      </c>
      <c r="E29" s="49"/>
      <c r="F29" s="34" t="s">
        <v>40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41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42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43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44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45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46</v>
      </c>
      <c r="U35" s="56"/>
      <c r="V35" s="56"/>
      <c r="W35" s="56"/>
      <c r="X35" s="58" t="s">
        <v>47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48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2025/09/42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Rekonstrukce bytu Za Chlumem, č.p. 751, č.b. 49, 418 01 Bílina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4. 9. 2025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30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49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28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32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50</v>
      </c>
      <c r="D52" s="89"/>
      <c r="E52" s="89"/>
      <c r="F52" s="89"/>
      <c r="G52" s="89"/>
      <c r="H52" s="90"/>
      <c r="I52" s="91" t="s">
        <v>51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52</v>
      </c>
      <c r="AH52" s="89"/>
      <c r="AI52" s="89"/>
      <c r="AJ52" s="89"/>
      <c r="AK52" s="89"/>
      <c r="AL52" s="89"/>
      <c r="AM52" s="89"/>
      <c r="AN52" s="91" t="s">
        <v>53</v>
      </c>
      <c r="AO52" s="89"/>
      <c r="AP52" s="89"/>
      <c r="AQ52" s="93" t="s">
        <v>54</v>
      </c>
      <c r="AR52" s="46"/>
      <c r="AS52" s="94" t="s">
        <v>55</v>
      </c>
      <c r="AT52" s="95" t="s">
        <v>56</v>
      </c>
      <c r="AU52" s="95" t="s">
        <v>57</v>
      </c>
      <c r="AV52" s="95" t="s">
        <v>58</v>
      </c>
      <c r="AW52" s="95" t="s">
        <v>59</v>
      </c>
      <c r="AX52" s="95" t="s">
        <v>60</v>
      </c>
      <c r="AY52" s="95" t="s">
        <v>61</v>
      </c>
      <c r="AZ52" s="95" t="s">
        <v>62</v>
      </c>
      <c r="BA52" s="95" t="s">
        <v>63</v>
      </c>
      <c r="BB52" s="95" t="s">
        <v>64</v>
      </c>
      <c r="BC52" s="95" t="s">
        <v>65</v>
      </c>
      <c r="BD52" s="96" t="s">
        <v>66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67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68</v>
      </c>
      <c r="BT54" s="111" t="s">
        <v>69</v>
      </c>
      <c r="BU54" s="112" t="s">
        <v>70</v>
      </c>
      <c r="BV54" s="111" t="s">
        <v>71</v>
      </c>
      <c r="BW54" s="111" t="s">
        <v>5</v>
      </c>
      <c r="BX54" s="111" t="s">
        <v>72</v>
      </c>
      <c r="CL54" s="111" t="s">
        <v>19</v>
      </c>
    </row>
    <row r="55" s="7" customFormat="1" ht="16.5" customHeight="1">
      <c r="A55" s="113" t="s">
        <v>73</v>
      </c>
      <c r="B55" s="114"/>
      <c r="C55" s="115"/>
      <c r="D55" s="116" t="s">
        <v>74</v>
      </c>
      <c r="E55" s="116"/>
      <c r="F55" s="116"/>
      <c r="G55" s="116"/>
      <c r="H55" s="116"/>
      <c r="I55" s="117"/>
      <c r="J55" s="116" t="s">
        <v>75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'1 - Stavební práce'!J30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76</v>
      </c>
      <c r="AR55" s="120"/>
      <c r="AS55" s="121">
        <v>0</v>
      </c>
      <c r="AT55" s="122">
        <f>ROUND(SUM(AV55:AW55),2)</f>
        <v>0</v>
      </c>
      <c r="AU55" s="123">
        <f>'1 - Stavební práce'!P106</f>
        <v>0</v>
      </c>
      <c r="AV55" s="122">
        <f>'1 - Stavební práce'!J33</f>
        <v>0</v>
      </c>
      <c r="AW55" s="122">
        <f>'1 - Stavební práce'!J34</f>
        <v>0</v>
      </c>
      <c r="AX55" s="122">
        <f>'1 - Stavební práce'!J35</f>
        <v>0</v>
      </c>
      <c r="AY55" s="122">
        <f>'1 - Stavební práce'!J36</f>
        <v>0</v>
      </c>
      <c r="AZ55" s="122">
        <f>'1 - Stavební práce'!F33</f>
        <v>0</v>
      </c>
      <c r="BA55" s="122">
        <f>'1 - Stavební práce'!F34</f>
        <v>0</v>
      </c>
      <c r="BB55" s="122">
        <f>'1 - Stavební práce'!F35</f>
        <v>0</v>
      </c>
      <c r="BC55" s="122">
        <f>'1 - Stavební práce'!F36</f>
        <v>0</v>
      </c>
      <c r="BD55" s="124">
        <f>'1 - Stavební práce'!F37</f>
        <v>0</v>
      </c>
      <c r="BE55" s="7"/>
      <c r="BT55" s="125" t="s">
        <v>74</v>
      </c>
      <c r="BV55" s="125" t="s">
        <v>71</v>
      </c>
      <c r="BW55" s="125" t="s">
        <v>77</v>
      </c>
      <c r="BX55" s="125" t="s">
        <v>5</v>
      </c>
      <c r="CL55" s="125" t="s">
        <v>19</v>
      </c>
      <c r="CM55" s="125" t="s">
        <v>74</v>
      </c>
    </row>
    <row r="56" s="7" customFormat="1" ht="16.5" customHeight="1">
      <c r="A56" s="113" t="s">
        <v>73</v>
      </c>
      <c r="B56" s="114"/>
      <c r="C56" s="115"/>
      <c r="D56" s="116" t="s">
        <v>78</v>
      </c>
      <c r="E56" s="116"/>
      <c r="F56" s="116"/>
      <c r="G56" s="116"/>
      <c r="H56" s="116"/>
      <c r="I56" s="117"/>
      <c r="J56" s="116" t="s">
        <v>79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'2 - VRN'!J30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76</v>
      </c>
      <c r="AR56" s="120"/>
      <c r="AS56" s="126">
        <v>0</v>
      </c>
      <c r="AT56" s="127">
        <f>ROUND(SUM(AV56:AW56),2)</f>
        <v>0</v>
      </c>
      <c r="AU56" s="128">
        <f>'2 - VRN'!P83</f>
        <v>0</v>
      </c>
      <c r="AV56" s="127">
        <f>'2 - VRN'!J33</f>
        <v>0</v>
      </c>
      <c r="AW56" s="127">
        <f>'2 - VRN'!J34</f>
        <v>0</v>
      </c>
      <c r="AX56" s="127">
        <f>'2 - VRN'!J35</f>
        <v>0</v>
      </c>
      <c r="AY56" s="127">
        <f>'2 - VRN'!J36</f>
        <v>0</v>
      </c>
      <c r="AZ56" s="127">
        <f>'2 - VRN'!F33</f>
        <v>0</v>
      </c>
      <c r="BA56" s="127">
        <f>'2 - VRN'!F34</f>
        <v>0</v>
      </c>
      <c r="BB56" s="127">
        <f>'2 - VRN'!F35</f>
        <v>0</v>
      </c>
      <c r="BC56" s="127">
        <f>'2 - VRN'!F36</f>
        <v>0</v>
      </c>
      <c r="BD56" s="129">
        <f>'2 - VRN'!F37</f>
        <v>0</v>
      </c>
      <c r="BE56" s="7"/>
      <c r="BT56" s="125" t="s">
        <v>74</v>
      </c>
      <c r="BV56" s="125" t="s">
        <v>71</v>
      </c>
      <c r="BW56" s="125" t="s">
        <v>80</v>
      </c>
      <c r="BX56" s="125" t="s">
        <v>5</v>
      </c>
      <c r="CL56" s="125" t="s">
        <v>19</v>
      </c>
      <c r="CM56" s="125" t="s">
        <v>74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ASJ5H41TqhQn3eCDD/PN/0L7WnyXSdH19dkB/qDiHAXevrdpurd32Q106NstIdy/+/jkXfS/u6VzVoVv38E8rg==" hashValue="OS6nhky2G0lKPfD5IU1z/Py8owiAB70iP7vrQNMvYRgUrfRQ1UGXYBQL+BsWQcAqtA6wQ5REveuonNvwrSxLMQ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1 - Stavební práce'!C2" display="/"/>
    <hyperlink ref="A56" location="'2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77</v>
      </c>
      <c r="AZ2" s="130" t="s">
        <v>81</v>
      </c>
      <c r="BA2" s="130" t="s">
        <v>82</v>
      </c>
      <c r="BB2" s="130" t="s">
        <v>83</v>
      </c>
      <c r="BC2" s="130" t="s">
        <v>84</v>
      </c>
      <c r="BD2" s="130" t="s">
        <v>85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74</v>
      </c>
      <c r="AZ3" s="130" t="s">
        <v>86</v>
      </c>
      <c r="BA3" s="130" t="s">
        <v>87</v>
      </c>
      <c r="BB3" s="130" t="s">
        <v>83</v>
      </c>
      <c r="BC3" s="130" t="s">
        <v>88</v>
      </c>
      <c r="BD3" s="130" t="s">
        <v>85</v>
      </c>
    </row>
    <row r="4" s="1" customFormat="1" ht="24.96" customHeight="1">
      <c r="B4" s="22"/>
      <c r="D4" s="133" t="s">
        <v>89</v>
      </c>
      <c r="L4" s="22"/>
      <c r="M4" s="134" t="s">
        <v>10</v>
      </c>
      <c r="AT4" s="19" t="s">
        <v>4</v>
      </c>
      <c r="AZ4" s="130" t="s">
        <v>90</v>
      </c>
      <c r="BA4" s="130" t="s">
        <v>91</v>
      </c>
      <c r="BB4" s="130" t="s">
        <v>83</v>
      </c>
      <c r="BC4" s="130" t="s">
        <v>92</v>
      </c>
      <c r="BD4" s="130" t="s">
        <v>85</v>
      </c>
    </row>
    <row r="5" s="1" customFormat="1" ht="6.96" customHeight="1">
      <c r="B5" s="22"/>
      <c r="L5" s="22"/>
      <c r="AZ5" s="130" t="s">
        <v>93</v>
      </c>
      <c r="BA5" s="130" t="s">
        <v>94</v>
      </c>
      <c r="BB5" s="130" t="s">
        <v>83</v>
      </c>
      <c r="BC5" s="130" t="s">
        <v>84</v>
      </c>
      <c r="BD5" s="130" t="s">
        <v>85</v>
      </c>
    </row>
    <row r="6" s="1" customFormat="1" ht="12" customHeight="1">
      <c r="B6" s="22"/>
      <c r="D6" s="135" t="s">
        <v>16</v>
      </c>
      <c r="L6" s="22"/>
      <c r="AZ6" s="130" t="s">
        <v>95</v>
      </c>
      <c r="BA6" s="130" t="s">
        <v>96</v>
      </c>
      <c r="BB6" s="130" t="s">
        <v>83</v>
      </c>
      <c r="BC6" s="130" t="s">
        <v>97</v>
      </c>
      <c r="BD6" s="130" t="s">
        <v>85</v>
      </c>
    </row>
    <row r="7" s="1" customFormat="1" ht="16.5" customHeight="1">
      <c r="B7" s="22"/>
      <c r="E7" s="136" t="str">
        <f>'Rekapitulace stavby'!K6</f>
        <v>Rekonstrukce bytu Za Chlumem, č.p. 751, č.b. 49, 418 01 Bílina</v>
      </c>
      <c r="F7" s="135"/>
      <c r="G7" s="135"/>
      <c r="H7" s="135"/>
      <c r="L7" s="22"/>
      <c r="AZ7" s="130" t="s">
        <v>98</v>
      </c>
      <c r="BA7" s="130" t="s">
        <v>99</v>
      </c>
      <c r="BB7" s="130" t="s">
        <v>83</v>
      </c>
      <c r="BC7" s="130" t="s">
        <v>100</v>
      </c>
      <c r="BD7" s="130" t="s">
        <v>85</v>
      </c>
    </row>
    <row r="8" s="2" customFormat="1" ht="12" customHeight="1">
      <c r="A8" s="40"/>
      <c r="B8" s="46"/>
      <c r="C8" s="40"/>
      <c r="D8" s="135" t="s">
        <v>101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130" t="s">
        <v>102</v>
      </c>
      <c r="BA8" s="130" t="s">
        <v>103</v>
      </c>
      <c r="BB8" s="130" t="s">
        <v>83</v>
      </c>
      <c r="BC8" s="130" t="s">
        <v>104</v>
      </c>
      <c r="BD8" s="130" t="s">
        <v>85</v>
      </c>
    </row>
    <row r="9" s="2" customFormat="1" ht="16.5" customHeight="1">
      <c r="A9" s="40"/>
      <c r="B9" s="46"/>
      <c r="C9" s="40"/>
      <c r="D9" s="40"/>
      <c r="E9" s="138" t="s">
        <v>105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Z9" s="130" t="s">
        <v>106</v>
      </c>
      <c r="BA9" s="130" t="s">
        <v>107</v>
      </c>
      <c r="BB9" s="130" t="s">
        <v>83</v>
      </c>
      <c r="BC9" s="130" t="s">
        <v>108</v>
      </c>
      <c r="BD9" s="130" t="s">
        <v>85</v>
      </c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Z10" s="130" t="s">
        <v>109</v>
      </c>
      <c r="BA10" s="130" t="s">
        <v>110</v>
      </c>
      <c r="BB10" s="130" t="s">
        <v>83</v>
      </c>
      <c r="BC10" s="130" t="s">
        <v>84</v>
      </c>
      <c r="BD10" s="130" t="s">
        <v>85</v>
      </c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Z11" s="130" t="s">
        <v>111</v>
      </c>
      <c r="BA11" s="130" t="s">
        <v>112</v>
      </c>
      <c r="BB11" s="130" t="s">
        <v>83</v>
      </c>
      <c r="BC11" s="130" t="s">
        <v>113</v>
      </c>
      <c r="BD11" s="130" t="s">
        <v>85</v>
      </c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4. 9. 2025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Z12" s="130" t="s">
        <v>114</v>
      </c>
      <c r="BA12" s="130" t="s">
        <v>115</v>
      </c>
      <c r="BB12" s="130" t="s">
        <v>83</v>
      </c>
      <c r="BC12" s="130" t="s">
        <v>116</v>
      </c>
      <c r="BD12" s="130" t="s">
        <v>85</v>
      </c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Z13" s="130" t="s">
        <v>117</v>
      </c>
      <c r="BA13" s="130" t="s">
        <v>118</v>
      </c>
      <c r="BB13" s="130" t="s">
        <v>83</v>
      </c>
      <c r="BC13" s="130" t="s">
        <v>119</v>
      </c>
      <c r="BD13" s="130" t="s">
        <v>85</v>
      </c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Z14" s="130" t="s">
        <v>120</v>
      </c>
      <c r="BA14" s="130" t="s">
        <v>121</v>
      </c>
      <c r="BB14" s="130" t="s">
        <v>83</v>
      </c>
      <c r="BC14" s="130" t="s">
        <v>122</v>
      </c>
      <c r="BD14" s="130" t="s">
        <v>85</v>
      </c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35" t="s">
        <v>27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Z15" s="130" t="s">
        <v>123</v>
      </c>
      <c r="BA15" s="130" t="s">
        <v>124</v>
      </c>
      <c r="BB15" s="130" t="s">
        <v>83</v>
      </c>
      <c r="BC15" s="130" t="s">
        <v>125</v>
      </c>
      <c r="BD15" s="130" t="s">
        <v>85</v>
      </c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Z16" s="130" t="s">
        <v>126</v>
      </c>
      <c r="BA16" s="130" t="s">
        <v>127</v>
      </c>
      <c r="BB16" s="130" t="s">
        <v>83</v>
      </c>
      <c r="BC16" s="130" t="s">
        <v>128</v>
      </c>
      <c r="BD16" s="130" t="s">
        <v>85</v>
      </c>
    </row>
    <row r="17" s="2" customFormat="1" ht="12" customHeight="1">
      <c r="A17" s="40"/>
      <c r="B17" s="46"/>
      <c r="C17" s="40"/>
      <c r="D17" s="135" t="s">
        <v>28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Z17" s="130" t="s">
        <v>129</v>
      </c>
      <c r="BA17" s="130" t="s">
        <v>130</v>
      </c>
      <c r="BB17" s="130" t="s">
        <v>83</v>
      </c>
      <c r="BC17" s="130" t="s">
        <v>131</v>
      </c>
      <c r="BD17" s="130" t="s">
        <v>85</v>
      </c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27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Z18" s="130" t="s">
        <v>132</v>
      </c>
      <c r="BA18" s="130" t="s">
        <v>133</v>
      </c>
      <c r="BB18" s="130" t="s">
        <v>83</v>
      </c>
      <c r="BC18" s="130" t="s">
        <v>134</v>
      </c>
      <c r="BD18" s="130" t="s">
        <v>85</v>
      </c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Z19" s="130" t="s">
        <v>135</v>
      </c>
      <c r="BA19" s="130" t="s">
        <v>136</v>
      </c>
      <c r="BB19" s="130" t="s">
        <v>137</v>
      </c>
      <c r="BC19" s="130" t="s">
        <v>138</v>
      </c>
      <c r="BD19" s="130" t="s">
        <v>85</v>
      </c>
    </row>
    <row r="20" s="2" customFormat="1" ht="12" customHeight="1">
      <c r="A20" s="40"/>
      <c r="B20" s="46"/>
      <c r="C20" s="40"/>
      <c r="D20" s="135" t="s">
        <v>30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Z20" s="130" t="s">
        <v>139</v>
      </c>
      <c r="BA20" s="130" t="s">
        <v>140</v>
      </c>
      <c r="BB20" s="130" t="s">
        <v>83</v>
      </c>
      <c r="BC20" s="130" t="s">
        <v>141</v>
      </c>
      <c r="BD20" s="130" t="s">
        <v>85</v>
      </c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27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Z21" s="130" t="s">
        <v>142</v>
      </c>
      <c r="BA21" s="130" t="s">
        <v>143</v>
      </c>
      <c r="BB21" s="130" t="s">
        <v>83</v>
      </c>
      <c r="BC21" s="130" t="s">
        <v>116</v>
      </c>
      <c r="BD21" s="130" t="s">
        <v>85</v>
      </c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Z22" s="130" t="s">
        <v>144</v>
      </c>
      <c r="BA22" s="130" t="s">
        <v>145</v>
      </c>
      <c r="BB22" s="130" t="s">
        <v>83</v>
      </c>
      <c r="BC22" s="130" t="s">
        <v>146</v>
      </c>
      <c r="BD22" s="130" t="s">
        <v>85</v>
      </c>
    </row>
    <row r="23" s="2" customFormat="1" ht="12" customHeight="1">
      <c r="A23" s="40"/>
      <c r="B23" s="46"/>
      <c r="C23" s="40"/>
      <c r="D23" s="135" t="s">
        <v>32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Z23" s="130" t="s">
        <v>147</v>
      </c>
      <c r="BA23" s="130" t="s">
        <v>148</v>
      </c>
      <c r="BB23" s="130" t="s">
        <v>149</v>
      </c>
      <c r="BC23" s="130" t="s">
        <v>150</v>
      </c>
      <c r="BD23" s="130" t="s">
        <v>85</v>
      </c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27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Z24" s="130" t="s">
        <v>151</v>
      </c>
      <c r="BA24" s="130" t="s">
        <v>152</v>
      </c>
      <c r="BB24" s="130" t="s">
        <v>149</v>
      </c>
      <c r="BC24" s="130" t="s">
        <v>153</v>
      </c>
      <c r="BD24" s="130" t="s">
        <v>85</v>
      </c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Z25" s="130" t="s">
        <v>154</v>
      </c>
      <c r="BA25" s="130" t="s">
        <v>155</v>
      </c>
      <c r="BB25" s="130" t="s">
        <v>149</v>
      </c>
      <c r="BC25" s="130" t="s">
        <v>156</v>
      </c>
      <c r="BD25" s="130" t="s">
        <v>85</v>
      </c>
    </row>
    <row r="26" s="2" customFormat="1" ht="12" customHeight="1">
      <c r="A26" s="40"/>
      <c r="B26" s="46"/>
      <c r="C26" s="40"/>
      <c r="D26" s="135" t="s">
        <v>33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Z26" s="130" t="s">
        <v>157</v>
      </c>
      <c r="BA26" s="130" t="s">
        <v>158</v>
      </c>
      <c r="BB26" s="130" t="s">
        <v>149</v>
      </c>
      <c r="BC26" s="130" t="s">
        <v>159</v>
      </c>
      <c r="BD26" s="130" t="s">
        <v>85</v>
      </c>
    </row>
    <row r="27" s="8" customFormat="1" ht="71.25" customHeight="1">
      <c r="A27" s="141"/>
      <c r="B27" s="142"/>
      <c r="C27" s="141"/>
      <c r="D27" s="141"/>
      <c r="E27" s="143" t="s">
        <v>34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Z27" s="145" t="s">
        <v>160</v>
      </c>
      <c r="BA27" s="145" t="s">
        <v>161</v>
      </c>
      <c r="BB27" s="145" t="s">
        <v>149</v>
      </c>
      <c r="BC27" s="145" t="s">
        <v>162</v>
      </c>
      <c r="BD27" s="145" t="s">
        <v>85</v>
      </c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Z28" s="130" t="s">
        <v>163</v>
      </c>
      <c r="BA28" s="130" t="s">
        <v>164</v>
      </c>
      <c r="BB28" s="130" t="s">
        <v>83</v>
      </c>
      <c r="BC28" s="130" t="s">
        <v>165</v>
      </c>
      <c r="BD28" s="130" t="s">
        <v>85</v>
      </c>
    </row>
    <row r="29" s="2" customFormat="1" ht="6.96" customHeight="1">
      <c r="A29" s="40"/>
      <c r="B29" s="46"/>
      <c r="C29" s="40"/>
      <c r="D29" s="146"/>
      <c r="E29" s="146"/>
      <c r="F29" s="146"/>
      <c r="G29" s="146"/>
      <c r="H29" s="146"/>
      <c r="I29" s="146"/>
      <c r="J29" s="146"/>
      <c r="K29" s="146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Z29" s="130" t="s">
        <v>166</v>
      </c>
      <c r="BA29" s="130" t="s">
        <v>167</v>
      </c>
      <c r="BB29" s="130" t="s">
        <v>83</v>
      </c>
      <c r="BC29" s="130" t="s">
        <v>168</v>
      </c>
      <c r="BD29" s="130" t="s">
        <v>85</v>
      </c>
    </row>
    <row r="30" s="2" customFormat="1" ht="25.44" customHeight="1">
      <c r="A30" s="40"/>
      <c r="B30" s="46"/>
      <c r="C30" s="40"/>
      <c r="D30" s="147" t="s">
        <v>35</v>
      </c>
      <c r="E30" s="40"/>
      <c r="F30" s="40"/>
      <c r="G30" s="40"/>
      <c r="H30" s="40"/>
      <c r="I30" s="40"/>
      <c r="J30" s="148">
        <f>ROUND(J106,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Z30" s="130" t="s">
        <v>169</v>
      </c>
      <c r="BA30" s="130" t="s">
        <v>170</v>
      </c>
      <c r="BB30" s="130" t="s">
        <v>83</v>
      </c>
      <c r="BC30" s="130" t="s">
        <v>171</v>
      </c>
      <c r="BD30" s="130" t="s">
        <v>85</v>
      </c>
    </row>
    <row r="31" s="2" customFormat="1" ht="6.96" customHeight="1">
      <c r="A31" s="40"/>
      <c r="B31" s="46"/>
      <c r="C31" s="40"/>
      <c r="D31" s="146"/>
      <c r="E31" s="146"/>
      <c r="F31" s="146"/>
      <c r="G31" s="146"/>
      <c r="H31" s="146"/>
      <c r="I31" s="146"/>
      <c r="J31" s="146"/>
      <c r="K31" s="146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Z31" s="130" t="s">
        <v>172</v>
      </c>
      <c r="BA31" s="130" t="s">
        <v>173</v>
      </c>
      <c r="BB31" s="130" t="s">
        <v>83</v>
      </c>
      <c r="BC31" s="130" t="s">
        <v>174</v>
      </c>
      <c r="BD31" s="130" t="s">
        <v>85</v>
      </c>
    </row>
    <row r="32" s="2" customFormat="1" ht="14.4" customHeight="1">
      <c r="A32" s="40"/>
      <c r="B32" s="46"/>
      <c r="C32" s="40"/>
      <c r="D32" s="40"/>
      <c r="E32" s="40"/>
      <c r="F32" s="149" t="s">
        <v>37</v>
      </c>
      <c r="G32" s="40"/>
      <c r="H32" s="40"/>
      <c r="I32" s="149" t="s">
        <v>36</v>
      </c>
      <c r="J32" s="149" t="s">
        <v>38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Z32" s="130" t="s">
        <v>175</v>
      </c>
      <c r="BA32" s="130" t="s">
        <v>176</v>
      </c>
      <c r="BB32" s="130" t="s">
        <v>83</v>
      </c>
      <c r="BC32" s="130" t="s">
        <v>177</v>
      </c>
      <c r="BD32" s="130" t="s">
        <v>85</v>
      </c>
    </row>
    <row r="33" s="2" customFormat="1" ht="14.4" customHeight="1">
      <c r="A33" s="40"/>
      <c r="B33" s="46"/>
      <c r="C33" s="40"/>
      <c r="D33" s="150" t="s">
        <v>39</v>
      </c>
      <c r="E33" s="135" t="s">
        <v>40</v>
      </c>
      <c r="F33" s="151">
        <f>ROUND((SUM(BE106:BE879)),  2)</f>
        <v>0</v>
      </c>
      <c r="G33" s="40"/>
      <c r="H33" s="40"/>
      <c r="I33" s="152">
        <v>0.20999999999999999</v>
      </c>
      <c r="J33" s="151">
        <f>ROUND(((SUM(BE106:BE879))*I33),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Z33" s="130" t="s">
        <v>178</v>
      </c>
      <c r="BA33" s="130" t="s">
        <v>179</v>
      </c>
      <c r="BB33" s="130" t="s">
        <v>83</v>
      </c>
      <c r="BC33" s="130" t="s">
        <v>180</v>
      </c>
      <c r="BD33" s="130" t="s">
        <v>85</v>
      </c>
    </row>
    <row r="34" s="2" customFormat="1" ht="14.4" customHeight="1">
      <c r="A34" s="40"/>
      <c r="B34" s="46"/>
      <c r="C34" s="40"/>
      <c r="D34" s="40"/>
      <c r="E34" s="135" t="s">
        <v>41</v>
      </c>
      <c r="F34" s="151">
        <f>ROUND((SUM(BF106:BF879)),  2)</f>
        <v>0</v>
      </c>
      <c r="G34" s="40"/>
      <c r="H34" s="40"/>
      <c r="I34" s="152">
        <v>0.12</v>
      </c>
      <c r="J34" s="151">
        <f>ROUND(((SUM(BF106:BF879))*I34),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Z34" s="130" t="s">
        <v>181</v>
      </c>
      <c r="BA34" s="130" t="s">
        <v>182</v>
      </c>
      <c r="BB34" s="130" t="s">
        <v>83</v>
      </c>
      <c r="BC34" s="130" t="s">
        <v>180</v>
      </c>
      <c r="BD34" s="130" t="s">
        <v>85</v>
      </c>
    </row>
    <row r="35" hidden="1" s="2" customFormat="1" ht="14.4" customHeight="1">
      <c r="A35" s="40"/>
      <c r="B35" s="46"/>
      <c r="C35" s="40"/>
      <c r="D35" s="40"/>
      <c r="E35" s="135" t="s">
        <v>42</v>
      </c>
      <c r="F35" s="151">
        <f>ROUND((SUM(BG106:BG879)),  2)</f>
        <v>0</v>
      </c>
      <c r="G35" s="40"/>
      <c r="H35" s="40"/>
      <c r="I35" s="152">
        <v>0.20999999999999999</v>
      </c>
      <c r="J35" s="151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Z35" s="130" t="s">
        <v>183</v>
      </c>
      <c r="BA35" s="130" t="s">
        <v>184</v>
      </c>
      <c r="BB35" s="130" t="s">
        <v>83</v>
      </c>
      <c r="BC35" s="130" t="s">
        <v>92</v>
      </c>
      <c r="BD35" s="130" t="s">
        <v>85</v>
      </c>
    </row>
    <row r="36" hidden="1" s="2" customFormat="1" ht="14.4" customHeight="1">
      <c r="A36" s="40"/>
      <c r="B36" s="46"/>
      <c r="C36" s="40"/>
      <c r="D36" s="40"/>
      <c r="E36" s="135" t="s">
        <v>43</v>
      </c>
      <c r="F36" s="151">
        <f>ROUND((SUM(BH106:BH879)),  2)</f>
        <v>0</v>
      </c>
      <c r="G36" s="40"/>
      <c r="H36" s="40"/>
      <c r="I36" s="152">
        <v>0.12</v>
      </c>
      <c r="J36" s="151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Z36" s="130" t="s">
        <v>185</v>
      </c>
      <c r="BA36" s="130" t="s">
        <v>186</v>
      </c>
      <c r="BB36" s="130" t="s">
        <v>83</v>
      </c>
      <c r="BC36" s="130" t="s">
        <v>187</v>
      </c>
      <c r="BD36" s="130" t="s">
        <v>85</v>
      </c>
    </row>
    <row r="37" hidden="1" s="2" customFormat="1" ht="14.4" customHeight="1">
      <c r="A37" s="40"/>
      <c r="B37" s="46"/>
      <c r="C37" s="40"/>
      <c r="D37" s="40"/>
      <c r="E37" s="135" t="s">
        <v>44</v>
      </c>
      <c r="F37" s="151">
        <f>ROUND((SUM(BI106:BI879)),  2)</f>
        <v>0</v>
      </c>
      <c r="G37" s="40"/>
      <c r="H37" s="40"/>
      <c r="I37" s="152">
        <v>0</v>
      </c>
      <c r="J37" s="151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Z37" s="130" t="s">
        <v>188</v>
      </c>
      <c r="BA37" s="130" t="s">
        <v>189</v>
      </c>
      <c r="BB37" s="130" t="s">
        <v>83</v>
      </c>
      <c r="BC37" s="130" t="s">
        <v>190</v>
      </c>
      <c r="BD37" s="130" t="s">
        <v>85</v>
      </c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Z38" s="130" t="s">
        <v>191</v>
      </c>
      <c r="BA38" s="130" t="s">
        <v>192</v>
      </c>
      <c r="BB38" s="130" t="s">
        <v>83</v>
      </c>
      <c r="BC38" s="130" t="s">
        <v>134</v>
      </c>
      <c r="BD38" s="130" t="s">
        <v>85</v>
      </c>
    </row>
    <row r="39" s="2" customFormat="1" ht="25.44" customHeight="1">
      <c r="A39" s="40"/>
      <c r="B39" s="46"/>
      <c r="C39" s="153"/>
      <c r="D39" s="154" t="s">
        <v>45</v>
      </c>
      <c r="E39" s="155"/>
      <c r="F39" s="155"/>
      <c r="G39" s="156" t="s">
        <v>46</v>
      </c>
      <c r="H39" s="157" t="s">
        <v>47</v>
      </c>
      <c r="I39" s="155"/>
      <c r="J39" s="158">
        <f>SUM(J30:J37)</f>
        <v>0</v>
      </c>
      <c r="K39" s="159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Z39" s="130" t="s">
        <v>193</v>
      </c>
      <c r="BA39" s="130" t="s">
        <v>194</v>
      </c>
      <c r="BB39" s="130" t="s">
        <v>83</v>
      </c>
      <c r="BC39" s="130" t="s">
        <v>195</v>
      </c>
      <c r="BD39" s="130" t="s">
        <v>85</v>
      </c>
    </row>
    <row r="40" s="2" customFormat="1" ht="14.4" customHeight="1">
      <c r="A40" s="40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Z40" s="130" t="s">
        <v>196</v>
      </c>
      <c r="BA40" s="130" t="s">
        <v>197</v>
      </c>
      <c r="BB40" s="130" t="s">
        <v>83</v>
      </c>
      <c r="BC40" s="130" t="s">
        <v>198</v>
      </c>
      <c r="BD40" s="130" t="s">
        <v>85</v>
      </c>
    </row>
    <row r="41">
      <c r="AZ41" s="130" t="s">
        <v>199</v>
      </c>
      <c r="BA41" s="130" t="s">
        <v>200</v>
      </c>
      <c r="BB41" s="130" t="s">
        <v>149</v>
      </c>
      <c r="BC41" s="130" t="s">
        <v>201</v>
      </c>
      <c r="BD41" s="130" t="s">
        <v>85</v>
      </c>
    </row>
    <row r="42">
      <c r="AZ42" s="130" t="s">
        <v>202</v>
      </c>
      <c r="BA42" s="130" t="s">
        <v>203</v>
      </c>
      <c r="BB42" s="130" t="s">
        <v>149</v>
      </c>
      <c r="BC42" s="130" t="s">
        <v>159</v>
      </c>
      <c r="BD42" s="130" t="s">
        <v>85</v>
      </c>
    </row>
    <row r="43">
      <c r="AZ43" s="130" t="s">
        <v>204</v>
      </c>
      <c r="BA43" s="130" t="s">
        <v>205</v>
      </c>
      <c r="BB43" s="130" t="s">
        <v>149</v>
      </c>
      <c r="BC43" s="130" t="s">
        <v>206</v>
      </c>
      <c r="BD43" s="130" t="s">
        <v>85</v>
      </c>
    </row>
    <row r="44" s="2" customFormat="1" ht="6.96" customHeight="1">
      <c r="A44" s="40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207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4" t="str">
        <f>E7</f>
        <v>Rekonstrukce bytu Za Chlumem, č.p. 751, č.b. 49, 418 01 Bílina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1 - Stavební práce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4. 9. 2025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5" t="s">
        <v>208</v>
      </c>
      <c r="D57" s="166"/>
      <c r="E57" s="166"/>
      <c r="F57" s="166"/>
      <c r="G57" s="166"/>
      <c r="H57" s="166"/>
      <c r="I57" s="166"/>
      <c r="J57" s="167" t="s">
        <v>209</v>
      </c>
      <c r="K57" s="166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8" t="s">
        <v>67</v>
      </c>
      <c r="D59" s="42"/>
      <c r="E59" s="42"/>
      <c r="F59" s="42"/>
      <c r="G59" s="42"/>
      <c r="H59" s="42"/>
      <c r="I59" s="42"/>
      <c r="J59" s="104">
        <f>J106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210</v>
      </c>
    </row>
    <row r="60" s="9" customFormat="1" ht="24.96" customHeight="1">
      <c r="A60" s="9"/>
      <c r="B60" s="169"/>
      <c r="C60" s="170"/>
      <c r="D60" s="171" t="s">
        <v>211</v>
      </c>
      <c r="E60" s="172"/>
      <c r="F60" s="172"/>
      <c r="G60" s="172"/>
      <c r="H60" s="172"/>
      <c r="I60" s="172"/>
      <c r="J60" s="173">
        <f>J107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212</v>
      </c>
      <c r="E61" s="178"/>
      <c r="F61" s="178"/>
      <c r="G61" s="178"/>
      <c r="H61" s="178"/>
      <c r="I61" s="178"/>
      <c r="J61" s="179">
        <f>J108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5"/>
      <c r="C62" s="176"/>
      <c r="D62" s="177" t="s">
        <v>213</v>
      </c>
      <c r="E62" s="178"/>
      <c r="F62" s="178"/>
      <c r="G62" s="178"/>
      <c r="H62" s="178"/>
      <c r="I62" s="178"/>
      <c r="J62" s="179">
        <f>J109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214</v>
      </c>
      <c r="E63" s="178"/>
      <c r="F63" s="178"/>
      <c r="G63" s="178"/>
      <c r="H63" s="178"/>
      <c r="I63" s="178"/>
      <c r="J63" s="179">
        <f>J115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5"/>
      <c r="C64" s="176"/>
      <c r="D64" s="177" t="s">
        <v>215</v>
      </c>
      <c r="E64" s="178"/>
      <c r="F64" s="178"/>
      <c r="G64" s="178"/>
      <c r="H64" s="178"/>
      <c r="I64" s="178"/>
      <c r="J64" s="179">
        <f>J116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5"/>
      <c r="C65" s="176"/>
      <c r="D65" s="177" t="s">
        <v>216</v>
      </c>
      <c r="E65" s="178"/>
      <c r="F65" s="178"/>
      <c r="G65" s="178"/>
      <c r="H65" s="178"/>
      <c r="I65" s="178"/>
      <c r="J65" s="179">
        <f>J172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5"/>
      <c r="C66" s="176"/>
      <c r="D66" s="177" t="s">
        <v>217</v>
      </c>
      <c r="E66" s="178"/>
      <c r="F66" s="178"/>
      <c r="G66" s="178"/>
      <c r="H66" s="178"/>
      <c r="I66" s="178"/>
      <c r="J66" s="179">
        <f>J179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5"/>
      <c r="C67" s="176"/>
      <c r="D67" s="177" t="s">
        <v>218</v>
      </c>
      <c r="E67" s="178"/>
      <c r="F67" s="178"/>
      <c r="G67" s="178"/>
      <c r="H67" s="178"/>
      <c r="I67" s="178"/>
      <c r="J67" s="179">
        <f>J180</f>
        <v>0</v>
      </c>
      <c r="K67" s="176"/>
      <c r="L67" s="18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5"/>
      <c r="C68" s="176"/>
      <c r="D68" s="177" t="s">
        <v>219</v>
      </c>
      <c r="E68" s="178"/>
      <c r="F68" s="178"/>
      <c r="G68" s="178"/>
      <c r="H68" s="178"/>
      <c r="I68" s="178"/>
      <c r="J68" s="179">
        <f>J192</f>
        <v>0</v>
      </c>
      <c r="K68" s="176"/>
      <c r="L68" s="18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75"/>
      <c r="C69" s="176"/>
      <c r="D69" s="177" t="s">
        <v>220</v>
      </c>
      <c r="E69" s="178"/>
      <c r="F69" s="178"/>
      <c r="G69" s="178"/>
      <c r="H69" s="178"/>
      <c r="I69" s="178"/>
      <c r="J69" s="179">
        <f>J222</f>
        <v>0</v>
      </c>
      <c r="K69" s="176"/>
      <c r="L69" s="18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4.88" customHeight="1">
      <c r="A70" s="10"/>
      <c r="B70" s="175"/>
      <c r="C70" s="176"/>
      <c r="D70" s="177" t="s">
        <v>221</v>
      </c>
      <c r="E70" s="178"/>
      <c r="F70" s="178"/>
      <c r="G70" s="178"/>
      <c r="H70" s="178"/>
      <c r="I70" s="178"/>
      <c r="J70" s="179">
        <f>J236</f>
        <v>0</v>
      </c>
      <c r="K70" s="176"/>
      <c r="L70" s="18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4.88" customHeight="1">
      <c r="A71" s="10"/>
      <c r="B71" s="175"/>
      <c r="C71" s="176"/>
      <c r="D71" s="177" t="s">
        <v>222</v>
      </c>
      <c r="E71" s="178"/>
      <c r="F71" s="178"/>
      <c r="G71" s="178"/>
      <c r="H71" s="178"/>
      <c r="I71" s="178"/>
      <c r="J71" s="179">
        <f>J258</f>
        <v>0</v>
      </c>
      <c r="K71" s="176"/>
      <c r="L71" s="18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4.88" customHeight="1">
      <c r="A72" s="10"/>
      <c r="B72" s="175"/>
      <c r="C72" s="176"/>
      <c r="D72" s="177" t="s">
        <v>223</v>
      </c>
      <c r="E72" s="178"/>
      <c r="F72" s="178"/>
      <c r="G72" s="178"/>
      <c r="H72" s="178"/>
      <c r="I72" s="178"/>
      <c r="J72" s="179">
        <f>J279</f>
        <v>0</v>
      </c>
      <c r="K72" s="176"/>
      <c r="L72" s="18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69"/>
      <c r="C73" s="170"/>
      <c r="D73" s="171" t="s">
        <v>224</v>
      </c>
      <c r="E73" s="172"/>
      <c r="F73" s="172"/>
      <c r="G73" s="172"/>
      <c r="H73" s="172"/>
      <c r="I73" s="172"/>
      <c r="J73" s="173">
        <f>J283</f>
        <v>0</v>
      </c>
      <c r="K73" s="170"/>
      <c r="L73" s="174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10" customFormat="1" ht="19.92" customHeight="1">
      <c r="A74" s="10"/>
      <c r="B74" s="175"/>
      <c r="C74" s="176"/>
      <c r="D74" s="177" t="s">
        <v>225</v>
      </c>
      <c r="E74" s="178"/>
      <c r="F74" s="178"/>
      <c r="G74" s="178"/>
      <c r="H74" s="178"/>
      <c r="I74" s="178"/>
      <c r="J74" s="179">
        <f>J284</f>
        <v>0</v>
      </c>
      <c r="K74" s="176"/>
      <c r="L74" s="18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5"/>
      <c r="C75" s="176"/>
      <c r="D75" s="177" t="s">
        <v>226</v>
      </c>
      <c r="E75" s="178"/>
      <c r="F75" s="178"/>
      <c r="G75" s="178"/>
      <c r="H75" s="178"/>
      <c r="I75" s="178"/>
      <c r="J75" s="179">
        <f>J292</f>
        <v>0</v>
      </c>
      <c r="K75" s="176"/>
      <c r="L75" s="18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5"/>
      <c r="C76" s="176"/>
      <c r="D76" s="177" t="s">
        <v>227</v>
      </c>
      <c r="E76" s="178"/>
      <c r="F76" s="178"/>
      <c r="G76" s="178"/>
      <c r="H76" s="178"/>
      <c r="I76" s="178"/>
      <c r="J76" s="179">
        <f>J296</f>
        <v>0</v>
      </c>
      <c r="K76" s="176"/>
      <c r="L76" s="18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5"/>
      <c r="C77" s="176"/>
      <c r="D77" s="177" t="s">
        <v>228</v>
      </c>
      <c r="E77" s="178"/>
      <c r="F77" s="178"/>
      <c r="G77" s="178"/>
      <c r="H77" s="178"/>
      <c r="I77" s="178"/>
      <c r="J77" s="179">
        <f>J300</f>
        <v>0</v>
      </c>
      <c r="K77" s="176"/>
      <c r="L77" s="18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5"/>
      <c r="C78" s="176"/>
      <c r="D78" s="177" t="s">
        <v>229</v>
      </c>
      <c r="E78" s="178"/>
      <c r="F78" s="178"/>
      <c r="G78" s="178"/>
      <c r="H78" s="178"/>
      <c r="I78" s="178"/>
      <c r="J78" s="179">
        <f>J304</f>
        <v>0</v>
      </c>
      <c r="K78" s="176"/>
      <c r="L78" s="18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5"/>
      <c r="C79" s="176"/>
      <c r="D79" s="177" t="s">
        <v>230</v>
      </c>
      <c r="E79" s="178"/>
      <c r="F79" s="178"/>
      <c r="G79" s="178"/>
      <c r="H79" s="178"/>
      <c r="I79" s="178"/>
      <c r="J79" s="179">
        <f>J308</f>
        <v>0</v>
      </c>
      <c r="K79" s="176"/>
      <c r="L79" s="18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75"/>
      <c r="C80" s="176"/>
      <c r="D80" s="177" t="s">
        <v>231</v>
      </c>
      <c r="E80" s="178"/>
      <c r="F80" s="178"/>
      <c r="G80" s="178"/>
      <c r="H80" s="178"/>
      <c r="I80" s="178"/>
      <c r="J80" s="179">
        <f>J312</f>
        <v>0</v>
      </c>
      <c r="K80" s="176"/>
      <c r="L80" s="18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75"/>
      <c r="C81" s="176"/>
      <c r="D81" s="177" t="s">
        <v>232</v>
      </c>
      <c r="E81" s="178"/>
      <c r="F81" s="178"/>
      <c r="G81" s="178"/>
      <c r="H81" s="178"/>
      <c r="I81" s="178"/>
      <c r="J81" s="179">
        <f>J449</f>
        <v>0</v>
      </c>
      <c r="K81" s="176"/>
      <c r="L81" s="18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75"/>
      <c r="C82" s="176"/>
      <c r="D82" s="177" t="s">
        <v>233</v>
      </c>
      <c r="E82" s="178"/>
      <c r="F82" s="178"/>
      <c r="G82" s="178"/>
      <c r="H82" s="178"/>
      <c r="I82" s="178"/>
      <c r="J82" s="179">
        <f>J546</f>
        <v>0</v>
      </c>
      <c r="K82" s="176"/>
      <c r="L82" s="18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75"/>
      <c r="C83" s="176"/>
      <c r="D83" s="177" t="s">
        <v>234</v>
      </c>
      <c r="E83" s="178"/>
      <c r="F83" s="178"/>
      <c r="G83" s="178"/>
      <c r="H83" s="178"/>
      <c r="I83" s="178"/>
      <c r="J83" s="179">
        <f>J614</f>
        <v>0</v>
      </c>
      <c r="K83" s="176"/>
      <c r="L83" s="18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75"/>
      <c r="C84" s="176"/>
      <c r="D84" s="177" t="s">
        <v>235</v>
      </c>
      <c r="E84" s="178"/>
      <c r="F84" s="178"/>
      <c r="G84" s="178"/>
      <c r="H84" s="178"/>
      <c r="I84" s="178"/>
      <c r="J84" s="179">
        <f>J703</f>
        <v>0</v>
      </c>
      <c r="K84" s="176"/>
      <c r="L84" s="18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9.92" customHeight="1">
      <c r="A85" s="10"/>
      <c r="B85" s="175"/>
      <c r="C85" s="176"/>
      <c r="D85" s="177" t="s">
        <v>236</v>
      </c>
      <c r="E85" s="178"/>
      <c r="F85" s="178"/>
      <c r="G85" s="178"/>
      <c r="H85" s="178"/>
      <c r="I85" s="178"/>
      <c r="J85" s="179">
        <f>J779</f>
        <v>0</v>
      </c>
      <c r="K85" s="176"/>
      <c r="L85" s="18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10" customFormat="1" ht="19.92" customHeight="1">
      <c r="A86" s="10"/>
      <c r="B86" s="175"/>
      <c r="C86" s="176"/>
      <c r="D86" s="177" t="s">
        <v>237</v>
      </c>
      <c r="E86" s="178"/>
      <c r="F86" s="178"/>
      <c r="G86" s="178"/>
      <c r="H86" s="178"/>
      <c r="I86" s="178"/>
      <c r="J86" s="179">
        <f>J816</f>
        <v>0</v>
      </c>
      <c r="K86" s="176"/>
      <c r="L86" s="18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="2" customFormat="1" ht="21.84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61"/>
      <c r="C88" s="62"/>
      <c r="D88" s="62"/>
      <c r="E88" s="62"/>
      <c r="F88" s="62"/>
      <c r="G88" s="62"/>
      <c r="H88" s="62"/>
      <c r="I88" s="62"/>
      <c r="J88" s="62"/>
      <c r="K88" s="6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92" s="2" customFormat="1" ht="6.96" customHeight="1">
      <c r="A92" s="40"/>
      <c r="B92" s="63"/>
      <c r="C92" s="64"/>
      <c r="D92" s="64"/>
      <c r="E92" s="64"/>
      <c r="F92" s="64"/>
      <c r="G92" s="64"/>
      <c r="H92" s="64"/>
      <c r="I92" s="64"/>
      <c r="J92" s="64"/>
      <c r="K92" s="64"/>
      <c r="L92" s="137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24.96" customHeight="1">
      <c r="A93" s="40"/>
      <c r="B93" s="41"/>
      <c r="C93" s="25" t="s">
        <v>238</v>
      </c>
      <c r="D93" s="42"/>
      <c r="E93" s="42"/>
      <c r="F93" s="42"/>
      <c r="G93" s="42"/>
      <c r="H93" s="42"/>
      <c r="I93" s="42"/>
      <c r="J93" s="42"/>
      <c r="K93" s="42"/>
      <c r="L93" s="137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37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2" customHeight="1">
      <c r="A95" s="40"/>
      <c r="B95" s="41"/>
      <c r="C95" s="34" t="s">
        <v>16</v>
      </c>
      <c r="D95" s="42"/>
      <c r="E95" s="42"/>
      <c r="F95" s="42"/>
      <c r="G95" s="42"/>
      <c r="H95" s="42"/>
      <c r="I95" s="42"/>
      <c r="J95" s="42"/>
      <c r="K95" s="42"/>
      <c r="L95" s="137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6.5" customHeight="1">
      <c r="A96" s="40"/>
      <c r="B96" s="41"/>
      <c r="C96" s="42"/>
      <c r="D96" s="42"/>
      <c r="E96" s="164" t="str">
        <f>E7</f>
        <v>Rekonstrukce bytu Za Chlumem, č.p. 751, č.b. 49, 418 01 Bílina</v>
      </c>
      <c r="F96" s="34"/>
      <c r="G96" s="34"/>
      <c r="H96" s="34"/>
      <c r="I96" s="42"/>
      <c r="J96" s="42"/>
      <c r="K96" s="42"/>
      <c r="L96" s="137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2" customHeight="1">
      <c r="A97" s="40"/>
      <c r="B97" s="41"/>
      <c r="C97" s="34" t="s">
        <v>101</v>
      </c>
      <c r="D97" s="42"/>
      <c r="E97" s="42"/>
      <c r="F97" s="42"/>
      <c r="G97" s="42"/>
      <c r="H97" s="42"/>
      <c r="I97" s="42"/>
      <c r="J97" s="42"/>
      <c r="K97" s="42"/>
      <c r="L97" s="137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2" customFormat="1" ht="16.5" customHeight="1">
      <c r="A98" s="40"/>
      <c r="B98" s="41"/>
      <c r="C98" s="42"/>
      <c r="D98" s="42"/>
      <c r="E98" s="71" t="str">
        <f>E9</f>
        <v>1 - Stavební práce</v>
      </c>
      <c r="F98" s="42"/>
      <c r="G98" s="42"/>
      <c r="H98" s="42"/>
      <c r="I98" s="42"/>
      <c r="J98" s="42"/>
      <c r="K98" s="42"/>
      <c r="L98" s="137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="2" customFormat="1" ht="6.96" customHeight="1">
      <c r="A99" s="40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137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="2" customFormat="1" ht="12" customHeight="1">
      <c r="A100" s="40"/>
      <c r="B100" s="41"/>
      <c r="C100" s="34" t="s">
        <v>21</v>
      </c>
      <c r="D100" s="42"/>
      <c r="E100" s="42"/>
      <c r="F100" s="29" t="str">
        <f>F12</f>
        <v xml:space="preserve"> </v>
      </c>
      <c r="G100" s="42"/>
      <c r="H100" s="42"/>
      <c r="I100" s="34" t="s">
        <v>23</v>
      </c>
      <c r="J100" s="74" t="str">
        <f>IF(J12="","",J12)</f>
        <v>4. 9. 2025</v>
      </c>
      <c r="K100" s="42"/>
      <c r="L100" s="137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</row>
    <row r="101" s="2" customFormat="1" ht="6.96" customHeight="1">
      <c r="A101" s="40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137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="2" customFormat="1" ht="15.15" customHeight="1">
      <c r="A102" s="40"/>
      <c r="B102" s="41"/>
      <c r="C102" s="34" t="s">
        <v>25</v>
      </c>
      <c r="D102" s="42"/>
      <c r="E102" s="42"/>
      <c r="F102" s="29" t="str">
        <f>E15</f>
        <v xml:space="preserve"> </v>
      </c>
      <c r="G102" s="42"/>
      <c r="H102" s="42"/>
      <c r="I102" s="34" t="s">
        <v>30</v>
      </c>
      <c r="J102" s="38" t="str">
        <f>E21</f>
        <v xml:space="preserve"> </v>
      </c>
      <c r="K102" s="42"/>
      <c r="L102" s="137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  <row r="103" s="2" customFormat="1" ht="15.15" customHeight="1">
      <c r="A103" s="40"/>
      <c r="B103" s="41"/>
      <c r="C103" s="34" t="s">
        <v>28</v>
      </c>
      <c r="D103" s="42"/>
      <c r="E103" s="42"/>
      <c r="F103" s="29" t="str">
        <f>IF(E18="","",E18)</f>
        <v>Vyplň údaj</v>
      </c>
      <c r="G103" s="42"/>
      <c r="H103" s="42"/>
      <c r="I103" s="34" t="s">
        <v>32</v>
      </c>
      <c r="J103" s="38" t="str">
        <f>E24</f>
        <v xml:space="preserve"> </v>
      </c>
      <c r="K103" s="42"/>
      <c r="L103" s="137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  <row r="104" s="2" customFormat="1" ht="10.32" customHeight="1">
      <c r="A104" s="40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137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  <row r="105" s="11" customFormat="1" ht="29.28" customHeight="1">
      <c r="A105" s="181"/>
      <c r="B105" s="182"/>
      <c r="C105" s="183" t="s">
        <v>239</v>
      </c>
      <c r="D105" s="184" t="s">
        <v>54</v>
      </c>
      <c r="E105" s="184" t="s">
        <v>50</v>
      </c>
      <c r="F105" s="184" t="s">
        <v>51</v>
      </c>
      <c r="G105" s="184" t="s">
        <v>240</v>
      </c>
      <c r="H105" s="184" t="s">
        <v>241</v>
      </c>
      <c r="I105" s="184" t="s">
        <v>242</v>
      </c>
      <c r="J105" s="184" t="s">
        <v>209</v>
      </c>
      <c r="K105" s="185" t="s">
        <v>243</v>
      </c>
      <c r="L105" s="186"/>
      <c r="M105" s="94" t="s">
        <v>19</v>
      </c>
      <c r="N105" s="95" t="s">
        <v>39</v>
      </c>
      <c r="O105" s="95" t="s">
        <v>244</v>
      </c>
      <c r="P105" s="95" t="s">
        <v>245</v>
      </c>
      <c r="Q105" s="95" t="s">
        <v>246</v>
      </c>
      <c r="R105" s="95" t="s">
        <v>247</v>
      </c>
      <c r="S105" s="95" t="s">
        <v>248</v>
      </c>
      <c r="T105" s="95" t="s">
        <v>249</v>
      </c>
      <c r="U105" s="96" t="s">
        <v>250</v>
      </c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</row>
    <row r="106" s="2" customFormat="1" ht="22.8" customHeight="1">
      <c r="A106" s="40"/>
      <c r="B106" s="41"/>
      <c r="C106" s="101" t="s">
        <v>251</v>
      </c>
      <c r="D106" s="42"/>
      <c r="E106" s="42"/>
      <c r="F106" s="42"/>
      <c r="G106" s="42"/>
      <c r="H106" s="42"/>
      <c r="I106" s="42"/>
      <c r="J106" s="187">
        <f>BK106</f>
        <v>0</v>
      </c>
      <c r="K106" s="42"/>
      <c r="L106" s="46"/>
      <c r="M106" s="97"/>
      <c r="N106" s="188"/>
      <c r="O106" s="98"/>
      <c r="P106" s="189">
        <f>P107+P283</f>
        <v>0</v>
      </c>
      <c r="Q106" s="98"/>
      <c r="R106" s="189">
        <f>R107+R283</f>
        <v>4.8584381800000003</v>
      </c>
      <c r="S106" s="98"/>
      <c r="T106" s="189">
        <f>T107+T283</f>
        <v>3.1592989400000002</v>
      </c>
      <c r="U106" s="99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68</v>
      </c>
      <c r="AU106" s="19" t="s">
        <v>210</v>
      </c>
      <c r="BK106" s="190">
        <f>BK107+BK283</f>
        <v>0</v>
      </c>
    </row>
    <row r="107" s="12" customFormat="1" ht="25.92" customHeight="1">
      <c r="A107" s="12"/>
      <c r="B107" s="191"/>
      <c r="C107" s="192"/>
      <c r="D107" s="193" t="s">
        <v>68</v>
      </c>
      <c r="E107" s="194" t="s">
        <v>252</v>
      </c>
      <c r="F107" s="194" t="s">
        <v>253</v>
      </c>
      <c r="G107" s="192"/>
      <c r="H107" s="192"/>
      <c r="I107" s="195"/>
      <c r="J107" s="196">
        <f>BK107</f>
        <v>0</v>
      </c>
      <c r="K107" s="192"/>
      <c r="L107" s="197"/>
      <c r="M107" s="198"/>
      <c r="N107" s="199"/>
      <c r="O107" s="199"/>
      <c r="P107" s="200">
        <f>P108+P115+P179</f>
        <v>0</v>
      </c>
      <c r="Q107" s="199"/>
      <c r="R107" s="200">
        <f>R108+R115+R179</f>
        <v>1.8549301599999999</v>
      </c>
      <c r="S107" s="199"/>
      <c r="T107" s="200">
        <f>T108+T115+T179</f>
        <v>1.89747752</v>
      </c>
      <c r="U107" s="201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2" t="s">
        <v>74</v>
      </c>
      <c r="AT107" s="203" t="s">
        <v>68</v>
      </c>
      <c r="AU107" s="203" t="s">
        <v>69</v>
      </c>
      <c r="AY107" s="202" t="s">
        <v>254</v>
      </c>
      <c r="BK107" s="204">
        <f>BK108+BK115+BK179</f>
        <v>0</v>
      </c>
    </row>
    <row r="108" s="12" customFormat="1" ht="22.8" customHeight="1">
      <c r="A108" s="12"/>
      <c r="B108" s="191"/>
      <c r="C108" s="192"/>
      <c r="D108" s="193" t="s">
        <v>68</v>
      </c>
      <c r="E108" s="205" t="s">
        <v>85</v>
      </c>
      <c r="F108" s="205" t="s">
        <v>255</v>
      </c>
      <c r="G108" s="192"/>
      <c r="H108" s="192"/>
      <c r="I108" s="195"/>
      <c r="J108" s="206">
        <f>BK108</f>
        <v>0</v>
      </c>
      <c r="K108" s="192"/>
      <c r="L108" s="197"/>
      <c r="M108" s="198"/>
      <c r="N108" s="199"/>
      <c r="O108" s="199"/>
      <c r="P108" s="200">
        <f>P109</f>
        <v>0</v>
      </c>
      <c r="Q108" s="199"/>
      <c r="R108" s="200">
        <f>R109</f>
        <v>0.0069851599999999998</v>
      </c>
      <c r="S108" s="199"/>
      <c r="T108" s="200">
        <f>T109</f>
        <v>0</v>
      </c>
      <c r="U108" s="201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2" t="s">
        <v>74</v>
      </c>
      <c r="AT108" s="203" t="s">
        <v>68</v>
      </c>
      <c r="AU108" s="203" t="s">
        <v>74</v>
      </c>
      <c r="AY108" s="202" t="s">
        <v>254</v>
      </c>
      <c r="BK108" s="204">
        <f>BK109</f>
        <v>0</v>
      </c>
    </row>
    <row r="109" s="12" customFormat="1" ht="20.88" customHeight="1">
      <c r="A109" s="12"/>
      <c r="B109" s="191"/>
      <c r="C109" s="192"/>
      <c r="D109" s="193" t="s">
        <v>68</v>
      </c>
      <c r="E109" s="205" t="s">
        <v>256</v>
      </c>
      <c r="F109" s="205" t="s">
        <v>257</v>
      </c>
      <c r="G109" s="192"/>
      <c r="H109" s="192"/>
      <c r="I109" s="195"/>
      <c r="J109" s="206">
        <f>BK109</f>
        <v>0</v>
      </c>
      <c r="K109" s="192"/>
      <c r="L109" s="197"/>
      <c r="M109" s="198"/>
      <c r="N109" s="199"/>
      <c r="O109" s="199"/>
      <c r="P109" s="200">
        <f>SUM(P110:P114)</f>
        <v>0</v>
      </c>
      <c r="Q109" s="199"/>
      <c r="R109" s="200">
        <f>SUM(R110:R114)</f>
        <v>0.0069851599999999998</v>
      </c>
      <c r="S109" s="199"/>
      <c r="T109" s="200">
        <f>SUM(T110:T114)</f>
        <v>0</v>
      </c>
      <c r="U109" s="201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2" t="s">
        <v>74</v>
      </c>
      <c r="AT109" s="203" t="s">
        <v>68</v>
      </c>
      <c r="AU109" s="203" t="s">
        <v>78</v>
      </c>
      <c r="AY109" s="202" t="s">
        <v>254</v>
      </c>
      <c r="BK109" s="204">
        <f>SUM(BK110:BK114)</f>
        <v>0</v>
      </c>
    </row>
    <row r="110" s="2" customFormat="1" ht="24.15" customHeight="1">
      <c r="A110" s="40"/>
      <c r="B110" s="41"/>
      <c r="C110" s="207" t="s">
        <v>74</v>
      </c>
      <c r="D110" s="207" t="s">
        <v>258</v>
      </c>
      <c r="E110" s="208" t="s">
        <v>259</v>
      </c>
      <c r="F110" s="209" t="s">
        <v>260</v>
      </c>
      <c r="G110" s="210" t="s">
        <v>83</v>
      </c>
      <c r="H110" s="211">
        <v>0.13300000000000001</v>
      </c>
      <c r="I110" s="212"/>
      <c r="J110" s="213">
        <f>ROUND(I110*H110,2)</f>
        <v>0</v>
      </c>
      <c r="K110" s="209" t="s">
        <v>261</v>
      </c>
      <c r="L110" s="46"/>
      <c r="M110" s="214" t="s">
        <v>19</v>
      </c>
      <c r="N110" s="215" t="s">
        <v>41</v>
      </c>
      <c r="O110" s="86"/>
      <c r="P110" s="216">
        <f>O110*H110</f>
        <v>0</v>
      </c>
      <c r="Q110" s="216">
        <v>0.052519999999999997</v>
      </c>
      <c r="R110" s="216">
        <f>Q110*H110</f>
        <v>0.0069851599999999998</v>
      </c>
      <c r="S110" s="216">
        <v>0</v>
      </c>
      <c r="T110" s="216">
        <f>S110*H110</f>
        <v>0</v>
      </c>
      <c r="U110" s="217" t="s">
        <v>19</v>
      </c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262</v>
      </c>
      <c r="AT110" s="218" t="s">
        <v>258</v>
      </c>
      <c r="AU110" s="218" t="s">
        <v>85</v>
      </c>
      <c r="AY110" s="19" t="s">
        <v>254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9" t="s">
        <v>78</v>
      </c>
      <c r="BK110" s="219">
        <f>ROUND(I110*H110,2)</f>
        <v>0</v>
      </c>
      <c r="BL110" s="19" t="s">
        <v>262</v>
      </c>
      <c r="BM110" s="218" t="s">
        <v>263</v>
      </c>
    </row>
    <row r="111" s="2" customFormat="1">
      <c r="A111" s="40"/>
      <c r="B111" s="41"/>
      <c r="C111" s="42"/>
      <c r="D111" s="220" t="s">
        <v>264</v>
      </c>
      <c r="E111" s="42"/>
      <c r="F111" s="221" t="s">
        <v>265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6"/>
      <c r="U111" s="87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264</v>
      </c>
      <c r="AU111" s="19" t="s">
        <v>85</v>
      </c>
    </row>
    <row r="112" s="2" customFormat="1">
      <c r="A112" s="40"/>
      <c r="B112" s="41"/>
      <c r="C112" s="42"/>
      <c r="D112" s="225" t="s">
        <v>266</v>
      </c>
      <c r="E112" s="42"/>
      <c r="F112" s="226" t="s">
        <v>267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6"/>
      <c r="U112" s="87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266</v>
      </c>
      <c r="AU112" s="19" t="s">
        <v>85</v>
      </c>
    </row>
    <row r="113" s="13" customFormat="1">
      <c r="A113" s="13"/>
      <c r="B113" s="227"/>
      <c r="C113" s="228"/>
      <c r="D113" s="220" t="s">
        <v>268</v>
      </c>
      <c r="E113" s="229" t="s">
        <v>19</v>
      </c>
      <c r="F113" s="230" t="s">
        <v>269</v>
      </c>
      <c r="G113" s="228"/>
      <c r="H113" s="229" t="s">
        <v>19</v>
      </c>
      <c r="I113" s="231"/>
      <c r="J113" s="228"/>
      <c r="K113" s="228"/>
      <c r="L113" s="232"/>
      <c r="M113" s="233"/>
      <c r="N113" s="234"/>
      <c r="O113" s="234"/>
      <c r="P113" s="234"/>
      <c r="Q113" s="234"/>
      <c r="R113" s="234"/>
      <c r="S113" s="234"/>
      <c r="T113" s="234"/>
      <c r="U113" s="235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6" t="s">
        <v>268</v>
      </c>
      <c r="AU113" s="236" t="s">
        <v>85</v>
      </c>
      <c r="AV113" s="13" t="s">
        <v>74</v>
      </c>
      <c r="AW113" s="13" t="s">
        <v>31</v>
      </c>
      <c r="AX113" s="13" t="s">
        <v>69</v>
      </c>
      <c r="AY113" s="236" t="s">
        <v>254</v>
      </c>
    </row>
    <row r="114" s="14" customFormat="1">
      <c r="A114" s="14"/>
      <c r="B114" s="237"/>
      <c r="C114" s="238"/>
      <c r="D114" s="220" t="s">
        <v>268</v>
      </c>
      <c r="E114" s="239" t="s">
        <v>19</v>
      </c>
      <c r="F114" s="240" t="s">
        <v>270</v>
      </c>
      <c r="G114" s="238"/>
      <c r="H114" s="241">
        <v>0.13300000000000001</v>
      </c>
      <c r="I114" s="242"/>
      <c r="J114" s="238"/>
      <c r="K114" s="238"/>
      <c r="L114" s="243"/>
      <c r="M114" s="244"/>
      <c r="N114" s="245"/>
      <c r="O114" s="245"/>
      <c r="P114" s="245"/>
      <c r="Q114" s="245"/>
      <c r="R114" s="245"/>
      <c r="S114" s="245"/>
      <c r="T114" s="245"/>
      <c r="U114" s="246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7" t="s">
        <v>268</v>
      </c>
      <c r="AU114" s="247" t="s">
        <v>85</v>
      </c>
      <c r="AV114" s="14" t="s">
        <v>78</v>
      </c>
      <c r="AW114" s="14" t="s">
        <v>31</v>
      </c>
      <c r="AX114" s="14" t="s">
        <v>74</v>
      </c>
      <c r="AY114" s="247" t="s">
        <v>254</v>
      </c>
    </row>
    <row r="115" s="12" customFormat="1" ht="22.8" customHeight="1">
      <c r="A115" s="12"/>
      <c r="B115" s="191"/>
      <c r="C115" s="192"/>
      <c r="D115" s="193" t="s">
        <v>68</v>
      </c>
      <c r="E115" s="205" t="s">
        <v>271</v>
      </c>
      <c r="F115" s="205" t="s">
        <v>272</v>
      </c>
      <c r="G115" s="192"/>
      <c r="H115" s="192"/>
      <c r="I115" s="195"/>
      <c r="J115" s="206">
        <f>BK115</f>
        <v>0</v>
      </c>
      <c r="K115" s="192"/>
      <c r="L115" s="197"/>
      <c r="M115" s="198"/>
      <c r="N115" s="199"/>
      <c r="O115" s="199"/>
      <c r="P115" s="200">
        <f>P116+P172</f>
        <v>0</v>
      </c>
      <c r="Q115" s="199"/>
      <c r="R115" s="200">
        <f>R116+R172</f>
        <v>1.8469153999999999</v>
      </c>
      <c r="S115" s="199"/>
      <c r="T115" s="200">
        <f>T116+T172</f>
        <v>0.0033575200000000001</v>
      </c>
      <c r="U115" s="201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2" t="s">
        <v>74</v>
      </c>
      <c r="AT115" s="203" t="s">
        <v>68</v>
      </c>
      <c r="AU115" s="203" t="s">
        <v>74</v>
      </c>
      <c r="AY115" s="202" t="s">
        <v>254</v>
      </c>
      <c r="BK115" s="204">
        <f>BK116+BK172</f>
        <v>0</v>
      </c>
    </row>
    <row r="116" s="12" customFormat="1" ht="20.88" customHeight="1">
      <c r="A116" s="12"/>
      <c r="B116" s="191"/>
      <c r="C116" s="192"/>
      <c r="D116" s="193" t="s">
        <v>68</v>
      </c>
      <c r="E116" s="205" t="s">
        <v>273</v>
      </c>
      <c r="F116" s="205" t="s">
        <v>274</v>
      </c>
      <c r="G116" s="192"/>
      <c r="H116" s="192"/>
      <c r="I116" s="195"/>
      <c r="J116" s="206">
        <f>BK116</f>
        <v>0</v>
      </c>
      <c r="K116" s="192"/>
      <c r="L116" s="197"/>
      <c r="M116" s="198"/>
      <c r="N116" s="199"/>
      <c r="O116" s="199"/>
      <c r="P116" s="200">
        <f>SUM(P117:P171)</f>
        <v>0</v>
      </c>
      <c r="Q116" s="199"/>
      <c r="R116" s="200">
        <f>SUM(R117:R171)</f>
        <v>1.3233154</v>
      </c>
      <c r="S116" s="199"/>
      <c r="T116" s="200">
        <f>SUM(T117:T171)</f>
        <v>0.0033575200000000001</v>
      </c>
      <c r="U116" s="201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2" t="s">
        <v>74</v>
      </c>
      <c r="AT116" s="203" t="s">
        <v>68</v>
      </c>
      <c r="AU116" s="203" t="s">
        <v>78</v>
      </c>
      <c r="AY116" s="202" t="s">
        <v>254</v>
      </c>
      <c r="BK116" s="204">
        <f>SUM(BK117:BK171)</f>
        <v>0</v>
      </c>
    </row>
    <row r="117" s="2" customFormat="1" ht="24.15" customHeight="1">
      <c r="A117" s="40"/>
      <c r="B117" s="41"/>
      <c r="C117" s="207" t="s">
        <v>78</v>
      </c>
      <c r="D117" s="207" t="s">
        <v>258</v>
      </c>
      <c r="E117" s="208" t="s">
        <v>275</v>
      </c>
      <c r="F117" s="209" t="s">
        <v>276</v>
      </c>
      <c r="G117" s="210" t="s">
        <v>83</v>
      </c>
      <c r="H117" s="211">
        <v>172.46299999999999</v>
      </c>
      <c r="I117" s="212"/>
      <c r="J117" s="213">
        <f>ROUND(I117*H117,2)</f>
        <v>0</v>
      </c>
      <c r="K117" s="209" t="s">
        <v>261</v>
      </c>
      <c r="L117" s="46"/>
      <c r="M117" s="214" t="s">
        <v>19</v>
      </c>
      <c r="N117" s="215" t="s">
        <v>41</v>
      </c>
      <c r="O117" s="86"/>
      <c r="P117" s="216">
        <f>O117*H117</f>
        <v>0</v>
      </c>
      <c r="Q117" s="216">
        <v>0.00025999999999999998</v>
      </c>
      <c r="R117" s="216">
        <f>Q117*H117</f>
        <v>0.044840379999999992</v>
      </c>
      <c r="S117" s="216">
        <v>0</v>
      </c>
      <c r="T117" s="216">
        <f>S117*H117</f>
        <v>0</v>
      </c>
      <c r="U117" s="217" t="s">
        <v>19</v>
      </c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262</v>
      </c>
      <c r="AT117" s="218" t="s">
        <v>258</v>
      </c>
      <c r="AU117" s="218" t="s">
        <v>85</v>
      </c>
      <c r="AY117" s="19" t="s">
        <v>254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78</v>
      </c>
      <c r="BK117" s="219">
        <f>ROUND(I117*H117,2)</f>
        <v>0</v>
      </c>
      <c r="BL117" s="19" t="s">
        <v>262</v>
      </c>
      <c r="BM117" s="218" t="s">
        <v>277</v>
      </c>
    </row>
    <row r="118" s="2" customFormat="1">
      <c r="A118" s="40"/>
      <c r="B118" s="41"/>
      <c r="C118" s="42"/>
      <c r="D118" s="220" t="s">
        <v>264</v>
      </c>
      <c r="E118" s="42"/>
      <c r="F118" s="221" t="s">
        <v>278</v>
      </c>
      <c r="G118" s="42"/>
      <c r="H118" s="42"/>
      <c r="I118" s="222"/>
      <c r="J118" s="42"/>
      <c r="K118" s="42"/>
      <c r="L118" s="46"/>
      <c r="M118" s="223"/>
      <c r="N118" s="224"/>
      <c r="O118" s="86"/>
      <c r="P118" s="86"/>
      <c r="Q118" s="86"/>
      <c r="R118" s="86"/>
      <c r="S118" s="86"/>
      <c r="T118" s="86"/>
      <c r="U118" s="87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264</v>
      </c>
      <c r="AU118" s="19" t="s">
        <v>85</v>
      </c>
    </row>
    <row r="119" s="2" customFormat="1">
      <c r="A119" s="40"/>
      <c r="B119" s="41"/>
      <c r="C119" s="42"/>
      <c r="D119" s="225" t="s">
        <v>266</v>
      </c>
      <c r="E119" s="42"/>
      <c r="F119" s="226" t="s">
        <v>279</v>
      </c>
      <c r="G119" s="42"/>
      <c r="H119" s="42"/>
      <c r="I119" s="222"/>
      <c r="J119" s="42"/>
      <c r="K119" s="42"/>
      <c r="L119" s="46"/>
      <c r="M119" s="223"/>
      <c r="N119" s="224"/>
      <c r="O119" s="86"/>
      <c r="P119" s="86"/>
      <c r="Q119" s="86"/>
      <c r="R119" s="86"/>
      <c r="S119" s="86"/>
      <c r="T119" s="86"/>
      <c r="U119" s="87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266</v>
      </c>
      <c r="AU119" s="19" t="s">
        <v>85</v>
      </c>
    </row>
    <row r="120" s="14" customFormat="1">
      <c r="A120" s="14"/>
      <c r="B120" s="237"/>
      <c r="C120" s="238"/>
      <c r="D120" s="220" t="s">
        <v>268</v>
      </c>
      <c r="E120" s="239" t="s">
        <v>19</v>
      </c>
      <c r="F120" s="240" t="s">
        <v>172</v>
      </c>
      <c r="G120" s="238"/>
      <c r="H120" s="241">
        <v>36.829999999999998</v>
      </c>
      <c r="I120" s="242"/>
      <c r="J120" s="238"/>
      <c r="K120" s="238"/>
      <c r="L120" s="243"/>
      <c r="M120" s="244"/>
      <c r="N120" s="245"/>
      <c r="O120" s="245"/>
      <c r="P120" s="245"/>
      <c r="Q120" s="245"/>
      <c r="R120" s="245"/>
      <c r="S120" s="245"/>
      <c r="T120" s="245"/>
      <c r="U120" s="246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7" t="s">
        <v>268</v>
      </c>
      <c r="AU120" s="247" t="s">
        <v>85</v>
      </c>
      <c r="AV120" s="14" t="s">
        <v>78</v>
      </c>
      <c r="AW120" s="14" t="s">
        <v>31</v>
      </c>
      <c r="AX120" s="14" t="s">
        <v>69</v>
      </c>
      <c r="AY120" s="247" t="s">
        <v>254</v>
      </c>
    </row>
    <row r="121" s="14" customFormat="1">
      <c r="A121" s="14"/>
      <c r="B121" s="237"/>
      <c r="C121" s="238"/>
      <c r="D121" s="220" t="s">
        <v>268</v>
      </c>
      <c r="E121" s="239" t="s">
        <v>19</v>
      </c>
      <c r="F121" s="240" t="s">
        <v>135</v>
      </c>
      <c r="G121" s="238"/>
      <c r="H121" s="241">
        <v>35.597999999999999</v>
      </c>
      <c r="I121" s="242"/>
      <c r="J121" s="238"/>
      <c r="K121" s="238"/>
      <c r="L121" s="243"/>
      <c r="M121" s="244"/>
      <c r="N121" s="245"/>
      <c r="O121" s="245"/>
      <c r="P121" s="245"/>
      <c r="Q121" s="245"/>
      <c r="R121" s="245"/>
      <c r="S121" s="245"/>
      <c r="T121" s="245"/>
      <c r="U121" s="246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7" t="s">
        <v>268</v>
      </c>
      <c r="AU121" s="247" t="s">
        <v>85</v>
      </c>
      <c r="AV121" s="14" t="s">
        <v>78</v>
      </c>
      <c r="AW121" s="14" t="s">
        <v>31</v>
      </c>
      <c r="AX121" s="14" t="s">
        <v>69</v>
      </c>
      <c r="AY121" s="247" t="s">
        <v>254</v>
      </c>
    </row>
    <row r="122" s="14" customFormat="1">
      <c r="A122" s="14"/>
      <c r="B122" s="237"/>
      <c r="C122" s="238"/>
      <c r="D122" s="220" t="s">
        <v>268</v>
      </c>
      <c r="E122" s="239" t="s">
        <v>19</v>
      </c>
      <c r="F122" s="240" t="s">
        <v>98</v>
      </c>
      <c r="G122" s="238"/>
      <c r="H122" s="241">
        <v>31.617999999999999</v>
      </c>
      <c r="I122" s="242"/>
      <c r="J122" s="238"/>
      <c r="K122" s="238"/>
      <c r="L122" s="243"/>
      <c r="M122" s="244"/>
      <c r="N122" s="245"/>
      <c r="O122" s="245"/>
      <c r="P122" s="245"/>
      <c r="Q122" s="245"/>
      <c r="R122" s="245"/>
      <c r="S122" s="245"/>
      <c r="T122" s="245"/>
      <c r="U122" s="246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7" t="s">
        <v>268</v>
      </c>
      <c r="AU122" s="247" t="s">
        <v>85</v>
      </c>
      <c r="AV122" s="14" t="s">
        <v>78</v>
      </c>
      <c r="AW122" s="14" t="s">
        <v>31</v>
      </c>
      <c r="AX122" s="14" t="s">
        <v>69</v>
      </c>
      <c r="AY122" s="247" t="s">
        <v>254</v>
      </c>
    </row>
    <row r="123" s="14" customFormat="1">
      <c r="A123" s="14"/>
      <c r="B123" s="237"/>
      <c r="C123" s="238"/>
      <c r="D123" s="220" t="s">
        <v>268</v>
      </c>
      <c r="E123" s="239" t="s">
        <v>19</v>
      </c>
      <c r="F123" s="240" t="s">
        <v>139</v>
      </c>
      <c r="G123" s="238"/>
      <c r="H123" s="241">
        <v>29.393999999999998</v>
      </c>
      <c r="I123" s="242"/>
      <c r="J123" s="238"/>
      <c r="K123" s="238"/>
      <c r="L123" s="243"/>
      <c r="M123" s="244"/>
      <c r="N123" s="245"/>
      <c r="O123" s="245"/>
      <c r="P123" s="245"/>
      <c r="Q123" s="245"/>
      <c r="R123" s="245"/>
      <c r="S123" s="245"/>
      <c r="T123" s="245"/>
      <c r="U123" s="246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7" t="s">
        <v>268</v>
      </c>
      <c r="AU123" s="247" t="s">
        <v>85</v>
      </c>
      <c r="AV123" s="14" t="s">
        <v>78</v>
      </c>
      <c r="AW123" s="14" t="s">
        <v>31</v>
      </c>
      <c r="AX123" s="14" t="s">
        <v>69</v>
      </c>
      <c r="AY123" s="247" t="s">
        <v>254</v>
      </c>
    </row>
    <row r="124" s="14" customFormat="1">
      <c r="A124" s="14"/>
      <c r="B124" s="237"/>
      <c r="C124" s="238"/>
      <c r="D124" s="220" t="s">
        <v>268</v>
      </c>
      <c r="E124" s="239" t="s">
        <v>19</v>
      </c>
      <c r="F124" s="240" t="s">
        <v>102</v>
      </c>
      <c r="G124" s="238"/>
      <c r="H124" s="241">
        <v>13.842000000000001</v>
      </c>
      <c r="I124" s="242"/>
      <c r="J124" s="238"/>
      <c r="K124" s="238"/>
      <c r="L124" s="243"/>
      <c r="M124" s="244"/>
      <c r="N124" s="245"/>
      <c r="O124" s="245"/>
      <c r="P124" s="245"/>
      <c r="Q124" s="245"/>
      <c r="R124" s="245"/>
      <c r="S124" s="245"/>
      <c r="T124" s="245"/>
      <c r="U124" s="246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7" t="s">
        <v>268</v>
      </c>
      <c r="AU124" s="247" t="s">
        <v>85</v>
      </c>
      <c r="AV124" s="14" t="s">
        <v>78</v>
      </c>
      <c r="AW124" s="14" t="s">
        <v>31</v>
      </c>
      <c r="AX124" s="14" t="s">
        <v>69</v>
      </c>
      <c r="AY124" s="247" t="s">
        <v>254</v>
      </c>
    </row>
    <row r="125" s="14" customFormat="1">
      <c r="A125" s="14"/>
      <c r="B125" s="237"/>
      <c r="C125" s="238"/>
      <c r="D125" s="220" t="s">
        <v>268</v>
      </c>
      <c r="E125" s="239" t="s">
        <v>19</v>
      </c>
      <c r="F125" s="240" t="s">
        <v>106</v>
      </c>
      <c r="G125" s="238"/>
      <c r="H125" s="241">
        <v>25.181000000000001</v>
      </c>
      <c r="I125" s="242"/>
      <c r="J125" s="238"/>
      <c r="K125" s="238"/>
      <c r="L125" s="243"/>
      <c r="M125" s="244"/>
      <c r="N125" s="245"/>
      <c r="O125" s="245"/>
      <c r="P125" s="245"/>
      <c r="Q125" s="245"/>
      <c r="R125" s="245"/>
      <c r="S125" s="245"/>
      <c r="T125" s="245"/>
      <c r="U125" s="246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7" t="s">
        <v>268</v>
      </c>
      <c r="AU125" s="247" t="s">
        <v>85</v>
      </c>
      <c r="AV125" s="14" t="s">
        <v>78</v>
      </c>
      <c r="AW125" s="14" t="s">
        <v>31</v>
      </c>
      <c r="AX125" s="14" t="s">
        <v>69</v>
      </c>
      <c r="AY125" s="247" t="s">
        <v>254</v>
      </c>
    </row>
    <row r="126" s="2" customFormat="1" ht="21.75" customHeight="1">
      <c r="A126" s="40"/>
      <c r="B126" s="41"/>
      <c r="C126" s="207" t="s">
        <v>85</v>
      </c>
      <c r="D126" s="207" t="s">
        <v>258</v>
      </c>
      <c r="E126" s="208" t="s">
        <v>280</v>
      </c>
      <c r="F126" s="209" t="s">
        <v>281</v>
      </c>
      <c r="G126" s="210" t="s">
        <v>83</v>
      </c>
      <c r="H126" s="211">
        <v>172.46299999999999</v>
      </c>
      <c r="I126" s="212"/>
      <c r="J126" s="213">
        <f>ROUND(I126*H126,2)</f>
        <v>0</v>
      </c>
      <c r="K126" s="209" t="s">
        <v>261</v>
      </c>
      <c r="L126" s="46"/>
      <c r="M126" s="214" t="s">
        <v>19</v>
      </c>
      <c r="N126" s="215" t="s">
        <v>41</v>
      </c>
      <c r="O126" s="86"/>
      <c r="P126" s="216">
        <f>O126*H126</f>
        <v>0</v>
      </c>
      <c r="Q126" s="216">
        <v>0.0043800000000000002</v>
      </c>
      <c r="R126" s="216">
        <f>Q126*H126</f>
        <v>0.75538793999999998</v>
      </c>
      <c r="S126" s="216">
        <v>0</v>
      </c>
      <c r="T126" s="216">
        <f>S126*H126</f>
        <v>0</v>
      </c>
      <c r="U126" s="217" t="s">
        <v>19</v>
      </c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262</v>
      </c>
      <c r="AT126" s="218" t="s">
        <v>258</v>
      </c>
      <c r="AU126" s="218" t="s">
        <v>85</v>
      </c>
      <c r="AY126" s="19" t="s">
        <v>254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78</v>
      </c>
      <c r="BK126" s="219">
        <f>ROUND(I126*H126,2)</f>
        <v>0</v>
      </c>
      <c r="BL126" s="19" t="s">
        <v>262</v>
      </c>
      <c r="BM126" s="218" t="s">
        <v>282</v>
      </c>
    </row>
    <row r="127" s="2" customFormat="1">
      <c r="A127" s="40"/>
      <c r="B127" s="41"/>
      <c r="C127" s="42"/>
      <c r="D127" s="220" t="s">
        <v>264</v>
      </c>
      <c r="E127" s="42"/>
      <c r="F127" s="221" t="s">
        <v>283</v>
      </c>
      <c r="G127" s="42"/>
      <c r="H127" s="42"/>
      <c r="I127" s="222"/>
      <c r="J127" s="42"/>
      <c r="K127" s="42"/>
      <c r="L127" s="46"/>
      <c r="M127" s="223"/>
      <c r="N127" s="224"/>
      <c r="O127" s="86"/>
      <c r="P127" s="86"/>
      <c r="Q127" s="86"/>
      <c r="R127" s="86"/>
      <c r="S127" s="86"/>
      <c r="T127" s="86"/>
      <c r="U127" s="87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264</v>
      </c>
      <c r="AU127" s="19" t="s">
        <v>85</v>
      </c>
    </row>
    <row r="128" s="2" customFormat="1">
      <c r="A128" s="40"/>
      <c r="B128" s="41"/>
      <c r="C128" s="42"/>
      <c r="D128" s="225" t="s">
        <v>266</v>
      </c>
      <c r="E128" s="42"/>
      <c r="F128" s="226" t="s">
        <v>284</v>
      </c>
      <c r="G128" s="42"/>
      <c r="H128" s="42"/>
      <c r="I128" s="222"/>
      <c r="J128" s="42"/>
      <c r="K128" s="42"/>
      <c r="L128" s="46"/>
      <c r="M128" s="223"/>
      <c r="N128" s="224"/>
      <c r="O128" s="86"/>
      <c r="P128" s="86"/>
      <c r="Q128" s="86"/>
      <c r="R128" s="86"/>
      <c r="S128" s="86"/>
      <c r="T128" s="86"/>
      <c r="U128" s="87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266</v>
      </c>
      <c r="AU128" s="19" t="s">
        <v>85</v>
      </c>
    </row>
    <row r="129" s="14" customFormat="1">
      <c r="A129" s="14"/>
      <c r="B129" s="237"/>
      <c r="C129" s="238"/>
      <c r="D129" s="220" t="s">
        <v>268</v>
      </c>
      <c r="E129" s="239" t="s">
        <v>19</v>
      </c>
      <c r="F129" s="240" t="s">
        <v>172</v>
      </c>
      <c r="G129" s="238"/>
      <c r="H129" s="241">
        <v>36.829999999999998</v>
      </c>
      <c r="I129" s="242"/>
      <c r="J129" s="238"/>
      <c r="K129" s="238"/>
      <c r="L129" s="243"/>
      <c r="M129" s="244"/>
      <c r="N129" s="245"/>
      <c r="O129" s="245"/>
      <c r="P129" s="245"/>
      <c r="Q129" s="245"/>
      <c r="R129" s="245"/>
      <c r="S129" s="245"/>
      <c r="T129" s="245"/>
      <c r="U129" s="246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7" t="s">
        <v>268</v>
      </c>
      <c r="AU129" s="247" t="s">
        <v>85</v>
      </c>
      <c r="AV129" s="14" t="s">
        <v>78</v>
      </c>
      <c r="AW129" s="14" t="s">
        <v>31</v>
      </c>
      <c r="AX129" s="14" t="s">
        <v>69</v>
      </c>
      <c r="AY129" s="247" t="s">
        <v>254</v>
      </c>
    </row>
    <row r="130" s="14" customFormat="1">
      <c r="A130" s="14"/>
      <c r="B130" s="237"/>
      <c r="C130" s="238"/>
      <c r="D130" s="220" t="s">
        <v>268</v>
      </c>
      <c r="E130" s="239" t="s">
        <v>19</v>
      </c>
      <c r="F130" s="240" t="s">
        <v>135</v>
      </c>
      <c r="G130" s="238"/>
      <c r="H130" s="241">
        <v>35.597999999999999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5"/>
      <c r="U130" s="246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7" t="s">
        <v>268</v>
      </c>
      <c r="AU130" s="247" t="s">
        <v>85</v>
      </c>
      <c r="AV130" s="14" t="s">
        <v>78</v>
      </c>
      <c r="AW130" s="14" t="s">
        <v>31</v>
      </c>
      <c r="AX130" s="14" t="s">
        <v>69</v>
      </c>
      <c r="AY130" s="247" t="s">
        <v>254</v>
      </c>
    </row>
    <row r="131" s="14" customFormat="1">
      <c r="A131" s="14"/>
      <c r="B131" s="237"/>
      <c r="C131" s="238"/>
      <c r="D131" s="220" t="s">
        <v>268</v>
      </c>
      <c r="E131" s="239" t="s">
        <v>19</v>
      </c>
      <c r="F131" s="240" t="s">
        <v>98</v>
      </c>
      <c r="G131" s="238"/>
      <c r="H131" s="241">
        <v>31.617999999999999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5"/>
      <c r="U131" s="246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7" t="s">
        <v>268</v>
      </c>
      <c r="AU131" s="247" t="s">
        <v>85</v>
      </c>
      <c r="AV131" s="14" t="s">
        <v>78</v>
      </c>
      <c r="AW131" s="14" t="s">
        <v>31</v>
      </c>
      <c r="AX131" s="14" t="s">
        <v>69</v>
      </c>
      <c r="AY131" s="247" t="s">
        <v>254</v>
      </c>
    </row>
    <row r="132" s="14" customFormat="1">
      <c r="A132" s="14"/>
      <c r="B132" s="237"/>
      <c r="C132" s="238"/>
      <c r="D132" s="220" t="s">
        <v>268</v>
      </c>
      <c r="E132" s="239" t="s">
        <v>19</v>
      </c>
      <c r="F132" s="240" t="s">
        <v>139</v>
      </c>
      <c r="G132" s="238"/>
      <c r="H132" s="241">
        <v>29.393999999999998</v>
      </c>
      <c r="I132" s="242"/>
      <c r="J132" s="238"/>
      <c r="K132" s="238"/>
      <c r="L132" s="243"/>
      <c r="M132" s="244"/>
      <c r="N132" s="245"/>
      <c r="O132" s="245"/>
      <c r="P132" s="245"/>
      <c r="Q132" s="245"/>
      <c r="R132" s="245"/>
      <c r="S132" s="245"/>
      <c r="T132" s="245"/>
      <c r="U132" s="246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7" t="s">
        <v>268</v>
      </c>
      <c r="AU132" s="247" t="s">
        <v>85</v>
      </c>
      <c r="AV132" s="14" t="s">
        <v>78</v>
      </c>
      <c r="AW132" s="14" t="s">
        <v>31</v>
      </c>
      <c r="AX132" s="14" t="s">
        <v>69</v>
      </c>
      <c r="AY132" s="247" t="s">
        <v>254</v>
      </c>
    </row>
    <row r="133" s="14" customFormat="1">
      <c r="A133" s="14"/>
      <c r="B133" s="237"/>
      <c r="C133" s="238"/>
      <c r="D133" s="220" t="s">
        <v>268</v>
      </c>
      <c r="E133" s="239" t="s">
        <v>19</v>
      </c>
      <c r="F133" s="240" t="s">
        <v>102</v>
      </c>
      <c r="G133" s="238"/>
      <c r="H133" s="241">
        <v>13.842000000000001</v>
      </c>
      <c r="I133" s="242"/>
      <c r="J133" s="238"/>
      <c r="K133" s="238"/>
      <c r="L133" s="243"/>
      <c r="M133" s="244"/>
      <c r="N133" s="245"/>
      <c r="O133" s="245"/>
      <c r="P133" s="245"/>
      <c r="Q133" s="245"/>
      <c r="R133" s="245"/>
      <c r="S133" s="245"/>
      <c r="T133" s="245"/>
      <c r="U133" s="246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7" t="s">
        <v>268</v>
      </c>
      <c r="AU133" s="247" t="s">
        <v>85</v>
      </c>
      <c r="AV133" s="14" t="s">
        <v>78</v>
      </c>
      <c r="AW133" s="14" t="s">
        <v>31</v>
      </c>
      <c r="AX133" s="14" t="s">
        <v>69</v>
      </c>
      <c r="AY133" s="247" t="s">
        <v>254</v>
      </c>
    </row>
    <row r="134" s="14" customFormat="1">
      <c r="A134" s="14"/>
      <c r="B134" s="237"/>
      <c r="C134" s="238"/>
      <c r="D134" s="220" t="s">
        <v>268</v>
      </c>
      <c r="E134" s="239" t="s">
        <v>19</v>
      </c>
      <c r="F134" s="240" t="s">
        <v>106</v>
      </c>
      <c r="G134" s="238"/>
      <c r="H134" s="241">
        <v>25.181000000000001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5"/>
      <c r="U134" s="246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7" t="s">
        <v>268</v>
      </c>
      <c r="AU134" s="247" t="s">
        <v>85</v>
      </c>
      <c r="AV134" s="14" t="s">
        <v>78</v>
      </c>
      <c r="AW134" s="14" t="s">
        <v>31</v>
      </c>
      <c r="AX134" s="14" t="s">
        <v>69</v>
      </c>
      <c r="AY134" s="247" t="s">
        <v>254</v>
      </c>
    </row>
    <row r="135" s="15" customFormat="1">
      <c r="A135" s="15"/>
      <c r="B135" s="248"/>
      <c r="C135" s="249"/>
      <c r="D135" s="220" t="s">
        <v>268</v>
      </c>
      <c r="E135" s="250" t="s">
        <v>19</v>
      </c>
      <c r="F135" s="251" t="s">
        <v>285</v>
      </c>
      <c r="G135" s="249"/>
      <c r="H135" s="252">
        <v>172.46299999999999</v>
      </c>
      <c r="I135" s="253"/>
      <c r="J135" s="249"/>
      <c r="K135" s="249"/>
      <c r="L135" s="254"/>
      <c r="M135" s="255"/>
      <c r="N135" s="256"/>
      <c r="O135" s="256"/>
      <c r="P135" s="256"/>
      <c r="Q135" s="256"/>
      <c r="R135" s="256"/>
      <c r="S135" s="256"/>
      <c r="T135" s="256"/>
      <c r="U135" s="257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8" t="s">
        <v>268</v>
      </c>
      <c r="AU135" s="258" t="s">
        <v>85</v>
      </c>
      <c r="AV135" s="15" t="s">
        <v>262</v>
      </c>
      <c r="AW135" s="15" t="s">
        <v>31</v>
      </c>
      <c r="AX135" s="15" t="s">
        <v>74</v>
      </c>
      <c r="AY135" s="258" t="s">
        <v>254</v>
      </c>
    </row>
    <row r="136" s="2" customFormat="1" ht="21.75" customHeight="1">
      <c r="A136" s="40"/>
      <c r="B136" s="41"/>
      <c r="C136" s="207" t="s">
        <v>262</v>
      </c>
      <c r="D136" s="207" t="s">
        <v>258</v>
      </c>
      <c r="E136" s="208" t="s">
        <v>286</v>
      </c>
      <c r="F136" s="209" t="s">
        <v>287</v>
      </c>
      <c r="G136" s="210" t="s">
        <v>83</v>
      </c>
      <c r="H136" s="211">
        <v>172.46299999999999</v>
      </c>
      <c r="I136" s="212"/>
      <c r="J136" s="213">
        <f>ROUND(I136*H136,2)</f>
        <v>0</v>
      </c>
      <c r="K136" s="209" t="s">
        <v>261</v>
      </c>
      <c r="L136" s="46"/>
      <c r="M136" s="214" t="s">
        <v>19</v>
      </c>
      <c r="N136" s="215" t="s">
        <v>41</v>
      </c>
      <c r="O136" s="86"/>
      <c r="P136" s="216">
        <f>O136*H136</f>
        <v>0</v>
      </c>
      <c r="Q136" s="216">
        <v>0.0030000000000000001</v>
      </c>
      <c r="R136" s="216">
        <f>Q136*H136</f>
        <v>0.51738899999999999</v>
      </c>
      <c r="S136" s="216">
        <v>0</v>
      </c>
      <c r="T136" s="216">
        <f>S136*H136</f>
        <v>0</v>
      </c>
      <c r="U136" s="217" t="s">
        <v>19</v>
      </c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262</v>
      </c>
      <c r="AT136" s="218" t="s">
        <v>258</v>
      </c>
      <c r="AU136" s="218" t="s">
        <v>85</v>
      </c>
      <c r="AY136" s="19" t="s">
        <v>254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78</v>
      </c>
      <c r="BK136" s="219">
        <f>ROUND(I136*H136,2)</f>
        <v>0</v>
      </c>
      <c r="BL136" s="19" t="s">
        <v>262</v>
      </c>
      <c r="BM136" s="218" t="s">
        <v>288</v>
      </c>
    </row>
    <row r="137" s="2" customFormat="1">
      <c r="A137" s="40"/>
      <c r="B137" s="41"/>
      <c r="C137" s="42"/>
      <c r="D137" s="220" t="s">
        <v>264</v>
      </c>
      <c r="E137" s="42"/>
      <c r="F137" s="221" t="s">
        <v>289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6"/>
      <c r="U137" s="87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264</v>
      </c>
      <c r="AU137" s="19" t="s">
        <v>85</v>
      </c>
    </row>
    <row r="138" s="2" customFormat="1">
      <c r="A138" s="40"/>
      <c r="B138" s="41"/>
      <c r="C138" s="42"/>
      <c r="D138" s="225" t="s">
        <v>266</v>
      </c>
      <c r="E138" s="42"/>
      <c r="F138" s="226" t="s">
        <v>290</v>
      </c>
      <c r="G138" s="42"/>
      <c r="H138" s="42"/>
      <c r="I138" s="222"/>
      <c r="J138" s="42"/>
      <c r="K138" s="42"/>
      <c r="L138" s="46"/>
      <c r="M138" s="223"/>
      <c r="N138" s="224"/>
      <c r="O138" s="86"/>
      <c r="P138" s="86"/>
      <c r="Q138" s="86"/>
      <c r="R138" s="86"/>
      <c r="S138" s="86"/>
      <c r="T138" s="86"/>
      <c r="U138" s="87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266</v>
      </c>
      <c r="AU138" s="19" t="s">
        <v>85</v>
      </c>
    </row>
    <row r="139" s="14" customFormat="1">
      <c r="A139" s="14"/>
      <c r="B139" s="237"/>
      <c r="C139" s="238"/>
      <c r="D139" s="220" t="s">
        <v>268</v>
      </c>
      <c r="E139" s="239" t="s">
        <v>19</v>
      </c>
      <c r="F139" s="240" t="s">
        <v>172</v>
      </c>
      <c r="G139" s="238"/>
      <c r="H139" s="241">
        <v>36.829999999999998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5"/>
      <c r="U139" s="246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268</v>
      </c>
      <c r="AU139" s="247" t="s">
        <v>85</v>
      </c>
      <c r="AV139" s="14" t="s">
        <v>78</v>
      </c>
      <c r="AW139" s="14" t="s">
        <v>31</v>
      </c>
      <c r="AX139" s="14" t="s">
        <v>69</v>
      </c>
      <c r="AY139" s="247" t="s">
        <v>254</v>
      </c>
    </row>
    <row r="140" s="14" customFormat="1">
      <c r="A140" s="14"/>
      <c r="B140" s="237"/>
      <c r="C140" s="238"/>
      <c r="D140" s="220" t="s">
        <v>268</v>
      </c>
      <c r="E140" s="239" t="s">
        <v>19</v>
      </c>
      <c r="F140" s="240" t="s">
        <v>135</v>
      </c>
      <c r="G140" s="238"/>
      <c r="H140" s="241">
        <v>35.597999999999999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5"/>
      <c r="U140" s="246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7" t="s">
        <v>268</v>
      </c>
      <c r="AU140" s="247" t="s">
        <v>85</v>
      </c>
      <c r="AV140" s="14" t="s">
        <v>78</v>
      </c>
      <c r="AW140" s="14" t="s">
        <v>31</v>
      </c>
      <c r="AX140" s="14" t="s">
        <v>69</v>
      </c>
      <c r="AY140" s="247" t="s">
        <v>254</v>
      </c>
    </row>
    <row r="141" s="14" customFormat="1">
      <c r="A141" s="14"/>
      <c r="B141" s="237"/>
      <c r="C141" s="238"/>
      <c r="D141" s="220" t="s">
        <v>268</v>
      </c>
      <c r="E141" s="239" t="s">
        <v>19</v>
      </c>
      <c r="F141" s="240" t="s">
        <v>98</v>
      </c>
      <c r="G141" s="238"/>
      <c r="H141" s="241">
        <v>31.617999999999999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5"/>
      <c r="U141" s="246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7" t="s">
        <v>268</v>
      </c>
      <c r="AU141" s="247" t="s">
        <v>85</v>
      </c>
      <c r="AV141" s="14" t="s">
        <v>78</v>
      </c>
      <c r="AW141" s="14" t="s">
        <v>31</v>
      </c>
      <c r="AX141" s="14" t="s">
        <v>69</v>
      </c>
      <c r="AY141" s="247" t="s">
        <v>254</v>
      </c>
    </row>
    <row r="142" s="14" customFormat="1">
      <c r="A142" s="14"/>
      <c r="B142" s="237"/>
      <c r="C142" s="238"/>
      <c r="D142" s="220" t="s">
        <v>268</v>
      </c>
      <c r="E142" s="239" t="s">
        <v>19</v>
      </c>
      <c r="F142" s="240" t="s">
        <v>139</v>
      </c>
      <c r="G142" s="238"/>
      <c r="H142" s="241">
        <v>29.393999999999998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5"/>
      <c r="U142" s="246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7" t="s">
        <v>268</v>
      </c>
      <c r="AU142" s="247" t="s">
        <v>85</v>
      </c>
      <c r="AV142" s="14" t="s">
        <v>78</v>
      </c>
      <c r="AW142" s="14" t="s">
        <v>31</v>
      </c>
      <c r="AX142" s="14" t="s">
        <v>69</v>
      </c>
      <c r="AY142" s="247" t="s">
        <v>254</v>
      </c>
    </row>
    <row r="143" s="14" customFormat="1">
      <c r="A143" s="14"/>
      <c r="B143" s="237"/>
      <c r="C143" s="238"/>
      <c r="D143" s="220" t="s">
        <v>268</v>
      </c>
      <c r="E143" s="239" t="s">
        <v>19</v>
      </c>
      <c r="F143" s="240" t="s">
        <v>102</v>
      </c>
      <c r="G143" s="238"/>
      <c r="H143" s="241">
        <v>13.842000000000001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5"/>
      <c r="U143" s="246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268</v>
      </c>
      <c r="AU143" s="247" t="s">
        <v>85</v>
      </c>
      <c r="AV143" s="14" t="s">
        <v>78</v>
      </c>
      <c r="AW143" s="14" t="s">
        <v>31</v>
      </c>
      <c r="AX143" s="14" t="s">
        <v>69</v>
      </c>
      <c r="AY143" s="247" t="s">
        <v>254</v>
      </c>
    </row>
    <row r="144" s="14" customFormat="1">
      <c r="A144" s="14"/>
      <c r="B144" s="237"/>
      <c r="C144" s="238"/>
      <c r="D144" s="220" t="s">
        <v>268</v>
      </c>
      <c r="E144" s="239" t="s">
        <v>19</v>
      </c>
      <c r="F144" s="240" t="s">
        <v>106</v>
      </c>
      <c r="G144" s="238"/>
      <c r="H144" s="241">
        <v>25.181000000000001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5"/>
      <c r="U144" s="246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7" t="s">
        <v>268</v>
      </c>
      <c r="AU144" s="247" t="s">
        <v>85</v>
      </c>
      <c r="AV144" s="14" t="s">
        <v>78</v>
      </c>
      <c r="AW144" s="14" t="s">
        <v>31</v>
      </c>
      <c r="AX144" s="14" t="s">
        <v>69</v>
      </c>
      <c r="AY144" s="247" t="s">
        <v>254</v>
      </c>
    </row>
    <row r="145" s="2" customFormat="1" ht="16.5" customHeight="1">
      <c r="A145" s="40"/>
      <c r="B145" s="41"/>
      <c r="C145" s="207" t="s">
        <v>291</v>
      </c>
      <c r="D145" s="207" t="s">
        <v>258</v>
      </c>
      <c r="E145" s="208" t="s">
        <v>292</v>
      </c>
      <c r="F145" s="209" t="s">
        <v>293</v>
      </c>
      <c r="G145" s="210" t="s">
        <v>83</v>
      </c>
      <c r="H145" s="211">
        <v>52.612000000000002</v>
      </c>
      <c r="I145" s="212"/>
      <c r="J145" s="213">
        <f>ROUND(I145*H145,2)</f>
        <v>0</v>
      </c>
      <c r="K145" s="209" t="s">
        <v>261</v>
      </c>
      <c r="L145" s="46"/>
      <c r="M145" s="214" t="s">
        <v>19</v>
      </c>
      <c r="N145" s="215" t="s">
        <v>41</v>
      </c>
      <c r="O145" s="86"/>
      <c r="P145" s="216">
        <f>O145*H145</f>
        <v>0</v>
      </c>
      <c r="Q145" s="216">
        <v>4.0000000000000003E-05</v>
      </c>
      <c r="R145" s="216">
        <f>Q145*H145</f>
        <v>0.0021044800000000002</v>
      </c>
      <c r="S145" s="216">
        <v>6.0000000000000002E-05</v>
      </c>
      <c r="T145" s="216">
        <f>S145*H145</f>
        <v>0.00315672</v>
      </c>
      <c r="U145" s="217" t="s">
        <v>19</v>
      </c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262</v>
      </c>
      <c r="AT145" s="218" t="s">
        <v>258</v>
      </c>
      <c r="AU145" s="218" t="s">
        <v>85</v>
      </c>
      <c r="AY145" s="19" t="s">
        <v>254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78</v>
      </c>
      <c r="BK145" s="219">
        <f>ROUND(I145*H145,2)</f>
        <v>0</v>
      </c>
      <c r="BL145" s="19" t="s">
        <v>262</v>
      </c>
      <c r="BM145" s="218" t="s">
        <v>294</v>
      </c>
    </row>
    <row r="146" s="2" customFormat="1">
      <c r="A146" s="40"/>
      <c r="B146" s="41"/>
      <c r="C146" s="42"/>
      <c r="D146" s="220" t="s">
        <v>264</v>
      </c>
      <c r="E146" s="42"/>
      <c r="F146" s="221" t="s">
        <v>295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6"/>
      <c r="U146" s="87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264</v>
      </c>
      <c r="AU146" s="19" t="s">
        <v>85</v>
      </c>
    </row>
    <row r="147" s="2" customFormat="1">
      <c r="A147" s="40"/>
      <c r="B147" s="41"/>
      <c r="C147" s="42"/>
      <c r="D147" s="225" t="s">
        <v>266</v>
      </c>
      <c r="E147" s="42"/>
      <c r="F147" s="226" t="s">
        <v>296</v>
      </c>
      <c r="G147" s="42"/>
      <c r="H147" s="42"/>
      <c r="I147" s="222"/>
      <c r="J147" s="42"/>
      <c r="K147" s="42"/>
      <c r="L147" s="46"/>
      <c r="M147" s="223"/>
      <c r="N147" s="224"/>
      <c r="O147" s="86"/>
      <c r="P147" s="86"/>
      <c r="Q147" s="86"/>
      <c r="R147" s="86"/>
      <c r="S147" s="86"/>
      <c r="T147" s="86"/>
      <c r="U147" s="87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266</v>
      </c>
      <c r="AU147" s="19" t="s">
        <v>85</v>
      </c>
    </row>
    <row r="148" s="14" customFormat="1">
      <c r="A148" s="14"/>
      <c r="B148" s="237"/>
      <c r="C148" s="238"/>
      <c r="D148" s="220" t="s">
        <v>268</v>
      </c>
      <c r="E148" s="239" t="s">
        <v>19</v>
      </c>
      <c r="F148" s="240" t="s">
        <v>109</v>
      </c>
      <c r="G148" s="238"/>
      <c r="H148" s="241">
        <v>7.2599999999999998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5"/>
      <c r="U148" s="246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7" t="s">
        <v>268</v>
      </c>
      <c r="AU148" s="247" t="s">
        <v>85</v>
      </c>
      <c r="AV148" s="14" t="s">
        <v>78</v>
      </c>
      <c r="AW148" s="14" t="s">
        <v>31</v>
      </c>
      <c r="AX148" s="14" t="s">
        <v>69</v>
      </c>
      <c r="AY148" s="247" t="s">
        <v>254</v>
      </c>
    </row>
    <row r="149" s="14" customFormat="1">
      <c r="A149" s="14"/>
      <c r="B149" s="237"/>
      <c r="C149" s="238"/>
      <c r="D149" s="220" t="s">
        <v>268</v>
      </c>
      <c r="E149" s="239" t="s">
        <v>19</v>
      </c>
      <c r="F149" s="240" t="s">
        <v>111</v>
      </c>
      <c r="G149" s="238"/>
      <c r="H149" s="241">
        <v>20.414999999999999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5"/>
      <c r="U149" s="246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7" t="s">
        <v>268</v>
      </c>
      <c r="AU149" s="247" t="s">
        <v>85</v>
      </c>
      <c r="AV149" s="14" t="s">
        <v>78</v>
      </c>
      <c r="AW149" s="14" t="s">
        <v>31</v>
      </c>
      <c r="AX149" s="14" t="s">
        <v>69</v>
      </c>
      <c r="AY149" s="247" t="s">
        <v>254</v>
      </c>
    </row>
    <row r="150" s="14" customFormat="1">
      <c r="A150" s="14"/>
      <c r="B150" s="237"/>
      <c r="C150" s="238"/>
      <c r="D150" s="220" t="s">
        <v>268</v>
      </c>
      <c r="E150" s="239" t="s">
        <v>19</v>
      </c>
      <c r="F150" s="240" t="s">
        <v>90</v>
      </c>
      <c r="G150" s="238"/>
      <c r="H150" s="241">
        <v>11.903000000000001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5"/>
      <c r="U150" s="246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7" t="s">
        <v>268</v>
      </c>
      <c r="AU150" s="247" t="s">
        <v>85</v>
      </c>
      <c r="AV150" s="14" t="s">
        <v>78</v>
      </c>
      <c r="AW150" s="14" t="s">
        <v>31</v>
      </c>
      <c r="AX150" s="14" t="s">
        <v>69</v>
      </c>
      <c r="AY150" s="247" t="s">
        <v>254</v>
      </c>
    </row>
    <row r="151" s="14" customFormat="1">
      <c r="A151" s="14"/>
      <c r="B151" s="237"/>
      <c r="C151" s="238"/>
      <c r="D151" s="220" t="s">
        <v>268</v>
      </c>
      <c r="E151" s="239" t="s">
        <v>19</v>
      </c>
      <c r="F151" s="240" t="s">
        <v>114</v>
      </c>
      <c r="G151" s="238"/>
      <c r="H151" s="241">
        <v>3.7000000000000002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5"/>
      <c r="U151" s="246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7" t="s">
        <v>268</v>
      </c>
      <c r="AU151" s="247" t="s">
        <v>85</v>
      </c>
      <c r="AV151" s="14" t="s">
        <v>78</v>
      </c>
      <c r="AW151" s="14" t="s">
        <v>31</v>
      </c>
      <c r="AX151" s="14" t="s">
        <v>69</v>
      </c>
      <c r="AY151" s="247" t="s">
        <v>254</v>
      </c>
    </row>
    <row r="152" s="14" customFormat="1">
      <c r="A152" s="14"/>
      <c r="B152" s="237"/>
      <c r="C152" s="238"/>
      <c r="D152" s="220" t="s">
        <v>268</v>
      </c>
      <c r="E152" s="239" t="s">
        <v>19</v>
      </c>
      <c r="F152" s="240" t="s">
        <v>95</v>
      </c>
      <c r="G152" s="238"/>
      <c r="H152" s="241">
        <v>2.0739999999999998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5"/>
      <c r="U152" s="246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7" t="s">
        <v>268</v>
      </c>
      <c r="AU152" s="247" t="s">
        <v>85</v>
      </c>
      <c r="AV152" s="14" t="s">
        <v>78</v>
      </c>
      <c r="AW152" s="14" t="s">
        <v>31</v>
      </c>
      <c r="AX152" s="14" t="s">
        <v>69</v>
      </c>
      <c r="AY152" s="247" t="s">
        <v>254</v>
      </c>
    </row>
    <row r="153" s="14" customFormat="1">
      <c r="A153" s="14"/>
      <c r="B153" s="237"/>
      <c r="C153" s="238"/>
      <c r="D153" s="220" t="s">
        <v>268</v>
      </c>
      <c r="E153" s="239" t="s">
        <v>19</v>
      </c>
      <c r="F153" s="240" t="s">
        <v>93</v>
      </c>
      <c r="G153" s="238"/>
      <c r="H153" s="241">
        <v>7.2599999999999998</v>
      </c>
      <c r="I153" s="242"/>
      <c r="J153" s="238"/>
      <c r="K153" s="238"/>
      <c r="L153" s="243"/>
      <c r="M153" s="244"/>
      <c r="N153" s="245"/>
      <c r="O153" s="245"/>
      <c r="P153" s="245"/>
      <c r="Q153" s="245"/>
      <c r="R153" s="245"/>
      <c r="S153" s="245"/>
      <c r="T153" s="245"/>
      <c r="U153" s="246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7" t="s">
        <v>268</v>
      </c>
      <c r="AU153" s="247" t="s">
        <v>85</v>
      </c>
      <c r="AV153" s="14" t="s">
        <v>78</v>
      </c>
      <c r="AW153" s="14" t="s">
        <v>31</v>
      </c>
      <c r="AX153" s="14" t="s">
        <v>69</v>
      </c>
      <c r="AY153" s="247" t="s">
        <v>254</v>
      </c>
    </row>
    <row r="154" s="15" customFormat="1">
      <c r="A154" s="15"/>
      <c r="B154" s="248"/>
      <c r="C154" s="249"/>
      <c r="D154" s="220" t="s">
        <v>268</v>
      </c>
      <c r="E154" s="250" t="s">
        <v>19</v>
      </c>
      <c r="F154" s="251" t="s">
        <v>285</v>
      </c>
      <c r="G154" s="249"/>
      <c r="H154" s="252">
        <v>52.612000000000002</v>
      </c>
      <c r="I154" s="253"/>
      <c r="J154" s="249"/>
      <c r="K154" s="249"/>
      <c r="L154" s="254"/>
      <c r="M154" s="255"/>
      <c r="N154" s="256"/>
      <c r="O154" s="256"/>
      <c r="P154" s="256"/>
      <c r="Q154" s="256"/>
      <c r="R154" s="256"/>
      <c r="S154" s="256"/>
      <c r="T154" s="256"/>
      <c r="U154" s="257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58" t="s">
        <v>268</v>
      </c>
      <c r="AU154" s="258" t="s">
        <v>85</v>
      </c>
      <c r="AV154" s="15" t="s">
        <v>262</v>
      </c>
      <c r="AW154" s="15" t="s">
        <v>31</v>
      </c>
      <c r="AX154" s="15" t="s">
        <v>74</v>
      </c>
      <c r="AY154" s="258" t="s">
        <v>254</v>
      </c>
    </row>
    <row r="155" s="2" customFormat="1" ht="24.15" customHeight="1">
      <c r="A155" s="40"/>
      <c r="B155" s="41"/>
      <c r="C155" s="207" t="s">
        <v>271</v>
      </c>
      <c r="D155" s="207" t="s">
        <v>258</v>
      </c>
      <c r="E155" s="208" t="s">
        <v>297</v>
      </c>
      <c r="F155" s="209" t="s">
        <v>298</v>
      </c>
      <c r="G155" s="210" t="s">
        <v>299</v>
      </c>
      <c r="H155" s="211">
        <v>30.399999999999999</v>
      </c>
      <c r="I155" s="212"/>
      <c r="J155" s="213">
        <f>ROUND(I155*H155,2)</f>
        <v>0</v>
      </c>
      <c r="K155" s="209" t="s">
        <v>261</v>
      </c>
      <c r="L155" s="46"/>
      <c r="M155" s="214" t="s">
        <v>19</v>
      </c>
      <c r="N155" s="215" t="s">
        <v>41</v>
      </c>
      <c r="O155" s="86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6">
        <f>S155*H155</f>
        <v>0</v>
      </c>
      <c r="U155" s="217" t="s">
        <v>19</v>
      </c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262</v>
      </c>
      <c r="AT155" s="218" t="s">
        <v>258</v>
      </c>
      <c r="AU155" s="218" t="s">
        <v>85</v>
      </c>
      <c r="AY155" s="19" t="s">
        <v>254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9" t="s">
        <v>78</v>
      </c>
      <c r="BK155" s="219">
        <f>ROUND(I155*H155,2)</f>
        <v>0</v>
      </c>
      <c r="BL155" s="19" t="s">
        <v>262</v>
      </c>
      <c r="BM155" s="218" t="s">
        <v>300</v>
      </c>
    </row>
    <row r="156" s="2" customFormat="1">
      <c r="A156" s="40"/>
      <c r="B156" s="41"/>
      <c r="C156" s="42"/>
      <c r="D156" s="220" t="s">
        <v>264</v>
      </c>
      <c r="E156" s="42"/>
      <c r="F156" s="221" t="s">
        <v>301</v>
      </c>
      <c r="G156" s="42"/>
      <c r="H156" s="42"/>
      <c r="I156" s="222"/>
      <c r="J156" s="42"/>
      <c r="K156" s="42"/>
      <c r="L156" s="46"/>
      <c r="M156" s="223"/>
      <c r="N156" s="224"/>
      <c r="O156" s="86"/>
      <c r="P156" s="86"/>
      <c r="Q156" s="86"/>
      <c r="R156" s="86"/>
      <c r="S156" s="86"/>
      <c r="T156" s="86"/>
      <c r="U156" s="87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264</v>
      </c>
      <c r="AU156" s="19" t="s">
        <v>85</v>
      </c>
    </row>
    <row r="157" s="2" customFormat="1">
      <c r="A157" s="40"/>
      <c r="B157" s="41"/>
      <c r="C157" s="42"/>
      <c r="D157" s="225" t="s">
        <v>266</v>
      </c>
      <c r="E157" s="42"/>
      <c r="F157" s="226" t="s">
        <v>302</v>
      </c>
      <c r="G157" s="42"/>
      <c r="H157" s="42"/>
      <c r="I157" s="222"/>
      <c r="J157" s="42"/>
      <c r="K157" s="42"/>
      <c r="L157" s="46"/>
      <c r="M157" s="223"/>
      <c r="N157" s="224"/>
      <c r="O157" s="86"/>
      <c r="P157" s="86"/>
      <c r="Q157" s="86"/>
      <c r="R157" s="86"/>
      <c r="S157" s="86"/>
      <c r="T157" s="86"/>
      <c r="U157" s="87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266</v>
      </c>
      <c r="AU157" s="19" t="s">
        <v>85</v>
      </c>
    </row>
    <row r="158" s="13" customFormat="1">
      <c r="A158" s="13"/>
      <c r="B158" s="227"/>
      <c r="C158" s="228"/>
      <c r="D158" s="220" t="s">
        <v>268</v>
      </c>
      <c r="E158" s="229" t="s">
        <v>19</v>
      </c>
      <c r="F158" s="230" t="s">
        <v>303</v>
      </c>
      <c r="G158" s="228"/>
      <c r="H158" s="229" t="s">
        <v>19</v>
      </c>
      <c r="I158" s="231"/>
      <c r="J158" s="228"/>
      <c r="K158" s="228"/>
      <c r="L158" s="232"/>
      <c r="M158" s="233"/>
      <c r="N158" s="234"/>
      <c r="O158" s="234"/>
      <c r="P158" s="234"/>
      <c r="Q158" s="234"/>
      <c r="R158" s="234"/>
      <c r="S158" s="234"/>
      <c r="T158" s="234"/>
      <c r="U158" s="235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6" t="s">
        <v>268</v>
      </c>
      <c r="AU158" s="236" t="s">
        <v>85</v>
      </c>
      <c r="AV158" s="13" t="s">
        <v>74</v>
      </c>
      <c r="AW158" s="13" t="s">
        <v>31</v>
      </c>
      <c r="AX158" s="13" t="s">
        <v>69</v>
      </c>
      <c r="AY158" s="236" t="s">
        <v>254</v>
      </c>
    </row>
    <row r="159" s="14" customFormat="1">
      <c r="A159" s="14"/>
      <c r="B159" s="237"/>
      <c r="C159" s="238"/>
      <c r="D159" s="220" t="s">
        <v>268</v>
      </c>
      <c r="E159" s="239" t="s">
        <v>19</v>
      </c>
      <c r="F159" s="240" t="s">
        <v>304</v>
      </c>
      <c r="G159" s="238"/>
      <c r="H159" s="241">
        <v>24</v>
      </c>
      <c r="I159" s="242"/>
      <c r="J159" s="238"/>
      <c r="K159" s="238"/>
      <c r="L159" s="243"/>
      <c r="M159" s="244"/>
      <c r="N159" s="245"/>
      <c r="O159" s="245"/>
      <c r="P159" s="245"/>
      <c r="Q159" s="245"/>
      <c r="R159" s="245"/>
      <c r="S159" s="245"/>
      <c r="T159" s="245"/>
      <c r="U159" s="246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7" t="s">
        <v>268</v>
      </c>
      <c r="AU159" s="247" t="s">
        <v>85</v>
      </c>
      <c r="AV159" s="14" t="s">
        <v>78</v>
      </c>
      <c r="AW159" s="14" t="s">
        <v>31</v>
      </c>
      <c r="AX159" s="14" t="s">
        <v>69</v>
      </c>
      <c r="AY159" s="247" t="s">
        <v>254</v>
      </c>
    </row>
    <row r="160" s="14" customFormat="1">
      <c r="A160" s="14"/>
      <c r="B160" s="237"/>
      <c r="C160" s="238"/>
      <c r="D160" s="220" t="s">
        <v>268</v>
      </c>
      <c r="E160" s="239" t="s">
        <v>19</v>
      </c>
      <c r="F160" s="240" t="s">
        <v>305</v>
      </c>
      <c r="G160" s="238"/>
      <c r="H160" s="241">
        <v>24.5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5"/>
      <c r="U160" s="246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7" t="s">
        <v>268</v>
      </c>
      <c r="AU160" s="247" t="s">
        <v>85</v>
      </c>
      <c r="AV160" s="14" t="s">
        <v>78</v>
      </c>
      <c r="AW160" s="14" t="s">
        <v>31</v>
      </c>
      <c r="AX160" s="14" t="s">
        <v>69</v>
      </c>
      <c r="AY160" s="247" t="s">
        <v>254</v>
      </c>
    </row>
    <row r="161" s="14" customFormat="1">
      <c r="A161" s="14"/>
      <c r="B161" s="237"/>
      <c r="C161" s="238"/>
      <c r="D161" s="220" t="s">
        <v>268</v>
      </c>
      <c r="E161" s="239" t="s">
        <v>19</v>
      </c>
      <c r="F161" s="240" t="s">
        <v>306</v>
      </c>
      <c r="G161" s="238"/>
      <c r="H161" s="241">
        <v>30.399999999999999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5"/>
      <c r="U161" s="246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7" t="s">
        <v>268</v>
      </c>
      <c r="AU161" s="247" t="s">
        <v>85</v>
      </c>
      <c r="AV161" s="14" t="s">
        <v>78</v>
      </c>
      <c r="AW161" s="14" t="s">
        <v>31</v>
      </c>
      <c r="AX161" s="14" t="s">
        <v>74</v>
      </c>
      <c r="AY161" s="247" t="s">
        <v>254</v>
      </c>
    </row>
    <row r="162" s="2" customFormat="1" ht="24.15" customHeight="1">
      <c r="A162" s="40"/>
      <c r="B162" s="41"/>
      <c r="C162" s="259" t="s">
        <v>307</v>
      </c>
      <c r="D162" s="259" t="s">
        <v>308</v>
      </c>
      <c r="E162" s="260" t="s">
        <v>309</v>
      </c>
      <c r="F162" s="261" t="s">
        <v>310</v>
      </c>
      <c r="G162" s="262" t="s">
        <v>299</v>
      </c>
      <c r="H162" s="263">
        <v>31.920000000000002</v>
      </c>
      <c r="I162" s="264"/>
      <c r="J162" s="265">
        <f>ROUND(I162*H162,2)</f>
        <v>0</v>
      </c>
      <c r="K162" s="261" t="s">
        <v>261</v>
      </c>
      <c r="L162" s="266"/>
      <c r="M162" s="267" t="s">
        <v>19</v>
      </c>
      <c r="N162" s="268" t="s">
        <v>41</v>
      </c>
      <c r="O162" s="86"/>
      <c r="P162" s="216">
        <f>O162*H162</f>
        <v>0</v>
      </c>
      <c r="Q162" s="216">
        <v>0.00010000000000000001</v>
      </c>
      <c r="R162" s="216">
        <f>Q162*H162</f>
        <v>0.0031920000000000004</v>
      </c>
      <c r="S162" s="216">
        <v>0</v>
      </c>
      <c r="T162" s="216">
        <f>S162*H162</f>
        <v>0</v>
      </c>
      <c r="U162" s="217" t="s">
        <v>19</v>
      </c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8" t="s">
        <v>311</v>
      </c>
      <c r="AT162" s="218" t="s">
        <v>308</v>
      </c>
      <c r="AU162" s="218" t="s">
        <v>85</v>
      </c>
      <c r="AY162" s="19" t="s">
        <v>254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19" t="s">
        <v>78</v>
      </c>
      <c r="BK162" s="219">
        <f>ROUND(I162*H162,2)</f>
        <v>0</v>
      </c>
      <c r="BL162" s="19" t="s">
        <v>262</v>
      </c>
      <c r="BM162" s="218" t="s">
        <v>312</v>
      </c>
    </row>
    <row r="163" s="2" customFormat="1">
      <c r="A163" s="40"/>
      <c r="B163" s="41"/>
      <c r="C163" s="42"/>
      <c r="D163" s="220" t="s">
        <v>264</v>
      </c>
      <c r="E163" s="42"/>
      <c r="F163" s="221" t="s">
        <v>310</v>
      </c>
      <c r="G163" s="42"/>
      <c r="H163" s="42"/>
      <c r="I163" s="222"/>
      <c r="J163" s="42"/>
      <c r="K163" s="42"/>
      <c r="L163" s="46"/>
      <c r="M163" s="223"/>
      <c r="N163" s="224"/>
      <c r="O163" s="86"/>
      <c r="P163" s="86"/>
      <c r="Q163" s="86"/>
      <c r="R163" s="86"/>
      <c r="S163" s="86"/>
      <c r="T163" s="86"/>
      <c r="U163" s="87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264</v>
      </c>
      <c r="AU163" s="19" t="s">
        <v>85</v>
      </c>
    </row>
    <row r="164" s="13" customFormat="1">
      <c r="A164" s="13"/>
      <c r="B164" s="227"/>
      <c r="C164" s="228"/>
      <c r="D164" s="220" t="s">
        <v>268</v>
      </c>
      <c r="E164" s="229" t="s">
        <v>19</v>
      </c>
      <c r="F164" s="230" t="s">
        <v>303</v>
      </c>
      <c r="G164" s="228"/>
      <c r="H164" s="229" t="s">
        <v>19</v>
      </c>
      <c r="I164" s="231"/>
      <c r="J164" s="228"/>
      <c r="K164" s="228"/>
      <c r="L164" s="232"/>
      <c r="M164" s="233"/>
      <c r="N164" s="234"/>
      <c r="O164" s="234"/>
      <c r="P164" s="234"/>
      <c r="Q164" s="234"/>
      <c r="R164" s="234"/>
      <c r="S164" s="234"/>
      <c r="T164" s="234"/>
      <c r="U164" s="235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6" t="s">
        <v>268</v>
      </c>
      <c r="AU164" s="236" t="s">
        <v>85</v>
      </c>
      <c r="AV164" s="13" t="s">
        <v>74</v>
      </c>
      <c r="AW164" s="13" t="s">
        <v>31</v>
      </c>
      <c r="AX164" s="13" t="s">
        <v>69</v>
      </c>
      <c r="AY164" s="236" t="s">
        <v>254</v>
      </c>
    </row>
    <row r="165" s="14" customFormat="1">
      <c r="A165" s="14"/>
      <c r="B165" s="237"/>
      <c r="C165" s="238"/>
      <c r="D165" s="220" t="s">
        <v>268</v>
      </c>
      <c r="E165" s="239" t="s">
        <v>19</v>
      </c>
      <c r="F165" s="240" t="s">
        <v>313</v>
      </c>
      <c r="G165" s="238"/>
      <c r="H165" s="241">
        <v>30.399999999999999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5"/>
      <c r="U165" s="246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7" t="s">
        <v>268</v>
      </c>
      <c r="AU165" s="247" t="s">
        <v>85</v>
      </c>
      <c r="AV165" s="14" t="s">
        <v>78</v>
      </c>
      <c r="AW165" s="14" t="s">
        <v>31</v>
      </c>
      <c r="AX165" s="14" t="s">
        <v>74</v>
      </c>
      <c r="AY165" s="247" t="s">
        <v>254</v>
      </c>
    </row>
    <row r="166" s="14" customFormat="1">
      <c r="A166" s="14"/>
      <c r="B166" s="237"/>
      <c r="C166" s="238"/>
      <c r="D166" s="220" t="s">
        <v>268</v>
      </c>
      <c r="E166" s="238"/>
      <c r="F166" s="240" t="s">
        <v>314</v>
      </c>
      <c r="G166" s="238"/>
      <c r="H166" s="241">
        <v>31.920000000000002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5"/>
      <c r="U166" s="246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7" t="s">
        <v>268</v>
      </c>
      <c r="AU166" s="247" t="s">
        <v>85</v>
      </c>
      <c r="AV166" s="14" t="s">
        <v>78</v>
      </c>
      <c r="AW166" s="14" t="s">
        <v>4</v>
      </c>
      <c r="AX166" s="14" t="s">
        <v>74</v>
      </c>
      <c r="AY166" s="247" t="s">
        <v>254</v>
      </c>
    </row>
    <row r="167" s="2" customFormat="1" ht="24.15" customHeight="1">
      <c r="A167" s="40"/>
      <c r="B167" s="41"/>
      <c r="C167" s="207" t="s">
        <v>311</v>
      </c>
      <c r="D167" s="207" t="s">
        <v>258</v>
      </c>
      <c r="E167" s="208" t="s">
        <v>315</v>
      </c>
      <c r="F167" s="209" t="s">
        <v>316</v>
      </c>
      <c r="G167" s="210" t="s">
        <v>83</v>
      </c>
      <c r="H167" s="211">
        <v>20.079999999999998</v>
      </c>
      <c r="I167" s="212"/>
      <c r="J167" s="213">
        <f>ROUND(I167*H167,2)</f>
        <v>0</v>
      </c>
      <c r="K167" s="209" t="s">
        <v>261</v>
      </c>
      <c r="L167" s="46"/>
      <c r="M167" s="214" t="s">
        <v>19</v>
      </c>
      <c r="N167" s="215" t="s">
        <v>41</v>
      </c>
      <c r="O167" s="86"/>
      <c r="P167" s="216">
        <f>O167*H167</f>
        <v>0</v>
      </c>
      <c r="Q167" s="216">
        <v>2.0000000000000002E-05</v>
      </c>
      <c r="R167" s="216">
        <f>Q167*H167</f>
        <v>0.0004016</v>
      </c>
      <c r="S167" s="216">
        <v>1.0000000000000001E-05</v>
      </c>
      <c r="T167" s="216">
        <f>S167*H167</f>
        <v>0.0002008</v>
      </c>
      <c r="U167" s="217" t="s">
        <v>19</v>
      </c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262</v>
      </c>
      <c r="AT167" s="218" t="s">
        <v>258</v>
      </c>
      <c r="AU167" s="218" t="s">
        <v>85</v>
      </c>
      <c r="AY167" s="19" t="s">
        <v>254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78</v>
      </c>
      <c r="BK167" s="219">
        <f>ROUND(I167*H167,2)</f>
        <v>0</v>
      </c>
      <c r="BL167" s="19" t="s">
        <v>262</v>
      </c>
      <c r="BM167" s="218" t="s">
        <v>317</v>
      </c>
    </row>
    <row r="168" s="2" customFormat="1">
      <c r="A168" s="40"/>
      <c r="B168" s="41"/>
      <c r="C168" s="42"/>
      <c r="D168" s="220" t="s">
        <v>264</v>
      </c>
      <c r="E168" s="42"/>
      <c r="F168" s="221" t="s">
        <v>318</v>
      </c>
      <c r="G168" s="42"/>
      <c r="H168" s="42"/>
      <c r="I168" s="222"/>
      <c r="J168" s="42"/>
      <c r="K168" s="42"/>
      <c r="L168" s="46"/>
      <c r="M168" s="223"/>
      <c r="N168" s="224"/>
      <c r="O168" s="86"/>
      <c r="P168" s="86"/>
      <c r="Q168" s="86"/>
      <c r="R168" s="86"/>
      <c r="S168" s="86"/>
      <c r="T168" s="86"/>
      <c r="U168" s="87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264</v>
      </c>
      <c r="AU168" s="19" t="s">
        <v>85</v>
      </c>
    </row>
    <row r="169" s="2" customFormat="1">
      <c r="A169" s="40"/>
      <c r="B169" s="41"/>
      <c r="C169" s="42"/>
      <c r="D169" s="225" t="s">
        <v>266</v>
      </c>
      <c r="E169" s="42"/>
      <c r="F169" s="226" t="s">
        <v>319</v>
      </c>
      <c r="G169" s="42"/>
      <c r="H169" s="42"/>
      <c r="I169" s="222"/>
      <c r="J169" s="42"/>
      <c r="K169" s="42"/>
      <c r="L169" s="46"/>
      <c r="M169" s="223"/>
      <c r="N169" s="224"/>
      <c r="O169" s="86"/>
      <c r="P169" s="86"/>
      <c r="Q169" s="86"/>
      <c r="R169" s="86"/>
      <c r="S169" s="86"/>
      <c r="T169" s="86"/>
      <c r="U169" s="87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266</v>
      </c>
      <c r="AU169" s="19" t="s">
        <v>85</v>
      </c>
    </row>
    <row r="170" s="13" customFormat="1">
      <c r="A170" s="13"/>
      <c r="B170" s="227"/>
      <c r="C170" s="228"/>
      <c r="D170" s="220" t="s">
        <v>268</v>
      </c>
      <c r="E170" s="229" t="s">
        <v>19</v>
      </c>
      <c r="F170" s="230" t="s">
        <v>320</v>
      </c>
      <c r="G170" s="228"/>
      <c r="H170" s="229" t="s">
        <v>19</v>
      </c>
      <c r="I170" s="231"/>
      <c r="J170" s="228"/>
      <c r="K170" s="228"/>
      <c r="L170" s="232"/>
      <c r="M170" s="233"/>
      <c r="N170" s="234"/>
      <c r="O170" s="234"/>
      <c r="P170" s="234"/>
      <c r="Q170" s="234"/>
      <c r="R170" s="234"/>
      <c r="S170" s="234"/>
      <c r="T170" s="234"/>
      <c r="U170" s="235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6" t="s">
        <v>268</v>
      </c>
      <c r="AU170" s="236" t="s">
        <v>85</v>
      </c>
      <c r="AV170" s="13" t="s">
        <v>74</v>
      </c>
      <c r="AW170" s="13" t="s">
        <v>31</v>
      </c>
      <c r="AX170" s="13" t="s">
        <v>69</v>
      </c>
      <c r="AY170" s="236" t="s">
        <v>254</v>
      </c>
    </row>
    <row r="171" s="14" customFormat="1">
      <c r="A171" s="14"/>
      <c r="B171" s="237"/>
      <c r="C171" s="238"/>
      <c r="D171" s="220" t="s">
        <v>268</v>
      </c>
      <c r="E171" s="239" t="s">
        <v>19</v>
      </c>
      <c r="F171" s="240" t="s">
        <v>117</v>
      </c>
      <c r="G171" s="238"/>
      <c r="H171" s="241">
        <v>20.079999999999998</v>
      </c>
      <c r="I171" s="242"/>
      <c r="J171" s="238"/>
      <c r="K171" s="238"/>
      <c r="L171" s="243"/>
      <c r="M171" s="244"/>
      <c r="N171" s="245"/>
      <c r="O171" s="245"/>
      <c r="P171" s="245"/>
      <c r="Q171" s="245"/>
      <c r="R171" s="245"/>
      <c r="S171" s="245"/>
      <c r="T171" s="245"/>
      <c r="U171" s="246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7" t="s">
        <v>268</v>
      </c>
      <c r="AU171" s="247" t="s">
        <v>85</v>
      </c>
      <c r="AV171" s="14" t="s">
        <v>78</v>
      </c>
      <c r="AW171" s="14" t="s">
        <v>31</v>
      </c>
      <c r="AX171" s="14" t="s">
        <v>74</v>
      </c>
      <c r="AY171" s="247" t="s">
        <v>254</v>
      </c>
    </row>
    <row r="172" s="12" customFormat="1" ht="20.88" customHeight="1">
      <c r="A172" s="12"/>
      <c r="B172" s="191"/>
      <c r="C172" s="192"/>
      <c r="D172" s="193" t="s">
        <v>68</v>
      </c>
      <c r="E172" s="205" t="s">
        <v>321</v>
      </c>
      <c r="F172" s="205" t="s">
        <v>322</v>
      </c>
      <c r="G172" s="192"/>
      <c r="H172" s="192"/>
      <c r="I172" s="195"/>
      <c r="J172" s="206">
        <f>BK172</f>
        <v>0</v>
      </c>
      <c r="K172" s="192"/>
      <c r="L172" s="197"/>
      <c r="M172" s="198"/>
      <c r="N172" s="199"/>
      <c r="O172" s="199"/>
      <c r="P172" s="200">
        <f>SUM(P173:P178)</f>
        <v>0</v>
      </c>
      <c r="Q172" s="199"/>
      <c r="R172" s="200">
        <f>SUM(R173:R178)</f>
        <v>0.52359999999999995</v>
      </c>
      <c r="S172" s="199"/>
      <c r="T172" s="200">
        <f>SUM(T173:T178)</f>
        <v>0</v>
      </c>
      <c r="U172" s="201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2" t="s">
        <v>74</v>
      </c>
      <c r="AT172" s="203" t="s">
        <v>68</v>
      </c>
      <c r="AU172" s="203" t="s">
        <v>78</v>
      </c>
      <c r="AY172" s="202" t="s">
        <v>254</v>
      </c>
      <c r="BK172" s="204">
        <f>SUM(BK173:BK178)</f>
        <v>0</v>
      </c>
    </row>
    <row r="173" s="2" customFormat="1" ht="24.15" customHeight="1">
      <c r="A173" s="40"/>
      <c r="B173" s="41"/>
      <c r="C173" s="207" t="s">
        <v>323</v>
      </c>
      <c r="D173" s="207" t="s">
        <v>258</v>
      </c>
      <c r="E173" s="208" t="s">
        <v>324</v>
      </c>
      <c r="F173" s="209" t="s">
        <v>325</v>
      </c>
      <c r="G173" s="210" t="s">
        <v>83</v>
      </c>
      <c r="H173" s="211">
        <v>4.7599999999999998</v>
      </c>
      <c r="I173" s="212"/>
      <c r="J173" s="213">
        <f>ROUND(I173*H173,2)</f>
        <v>0</v>
      </c>
      <c r="K173" s="209" t="s">
        <v>261</v>
      </c>
      <c r="L173" s="46"/>
      <c r="M173" s="214" t="s">
        <v>19</v>
      </c>
      <c r="N173" s="215" t="s">
        <v>41</v>
      </c>
      <c r="O173" s="86"/>
      <c r="P173" s="216">
        <f>O173*H173</f>
        <v>0</v>
      </c>
      <c r="Q173" s="216">
        <v>0.11</v>
      </c>
      <c r="R173" s="216">
        <f>Q173*H173</f>
        <v>0.52359999999999995</v>
      </c>
      <c r="S173" s="216">
        <v>0</v>
      </c>
      <c r="T173" s="216">
        <f>S173*H173</f>
        <v>0</v>
      </c>
      <c r="U173" s="217" t="s">
        <v>19</v>
      </c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8" t="s">
        <v>262</v>
      </c>
      <c r="AT173" s="218" t="s">
        <v>258</v>
      </c>
      <c r="AU173" s="218" t="s">
        <v>85</v>
      </c>
      <c r="AY173" s="19" t="s">
        <v>254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9" t="s">
        <v>78</v>
      </c>
      <c r="BK173" s="219">
        <f>ROUND(I173*H173,2)</f>
        <v>0</v>
      </c>
      <c r="BL173" s="19" t="s">
        <v>262</v>
      </c>
      <c r="BM173" s="218" t="s">
        <v>326</v>
      </c>
    </row>
    <row r="174" s="2" customFormat="1">
      <c r="A174" s="40"/>
      <c r="B174" s="41"/>
      <c r="C174" s="42"/>
      <c r="D174" s="220" t="s">
        <v>264</v>
      </c>
      <c r="E174" s="42"/>
      <c r="F174" s="221" t="s">
        <v>327</v>
      </c>
      <c r="G174" s="42"/>
      <c r="H174" s="42"/>
      <c r="I174" s="222"/>
      <c r="J174" s="42"/>
      <c r="K174" s="42"/>
      <c r="L174" s="46"/>
      <c r="M174" s="223"/>
      <c r="N174" s="224"/>
      <c r="O174" s="86"/>
      <c r="P174" s="86"/>
      <c r="Q174" s="86"/>
      <c r="R174" s="86"/>
      <c r="S174" s="86"/>
      <c r="T174" s="86"/>
      <c r="U174" s="87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264</v>
      </c>
      <c r="AU174" s="19" t="s">
        <v>85</v>
      </c>
    </row>
    <row r="175" s="2" customFormat="1">
      <c r="A175" s="40"/>
      <c r="B175" s="41"/>
      <c r="C175" s="42"/>
      <c r="D175" s="225" t="s">
        <v>266</v>
      </c>
      <c r="E175" s="42"/>
      <c r="F175" s="226" t="s">
        <v>328</v>
      </c>
      <c r="G175" s="42"/>
      <c r="H175" s="42"/>
      <c r="I175" s="222"/>
      <c r="J175" s="42"/>
      <c r="K175" s="42"/>
      <c r="L175" s="46"/>
      <c r="M175" s="223"/>
      <c r="N175" s="224"/>
      <c r="O175" s="86"/>
      <c r="P175" s="86"/>
      <c r="Q175" s="86"/>
      <c r="R175" s="86"/>
      <c r="S175" s="86"/>
      <c r="T175" s="86"/>
      <c r="U175" s="87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266</v>
      </c>
      <c r="AU175" s="19" t="s">
        <v>85</v>
      </c>
    </row>
    <row r="176" s="14" customFormat="1">
      <c r="A176" s="14"/>
      <c r="B176" s="237"/>
      <c r="C176" s="238"/>
      <c r="D176" s="220" t="s">
        <v>268</v>
      </c>
      <c r="E176" s="239" t="s">
        <v>19</v>
      </c>
      <c r="F176" s="240" t="s">
        <v>114</v>
      </c>
      <c r="G176" s="238"/>
      <c r="H176" s="241">
        <v>3.7000000000000002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5"/>
      <c r="U176" s="246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7" t="s">
        <v>268</v>
      </c>
      <c r="AU176" s="247" t="s">
        <v>85</v>
      </c>
      <c r="AV176" s="14" t="s">
        <v>78</v>
      </c>
      <c r="AW176" s="14" t="s">
        <v>31</v>
      </c>
      <c r="AX176" s="14" t="s">
        <v>69</v>
      </c>
      <c r="AY176" s="247" t="s">
        <v>254</v>
      </c>
    </row>
    <row r="177" s="14" customFormat="1">
      <c r="A177" s="14"/>
      <c r="B177" s="237"/>
      <c r="C177" s="238"/>
      <c r="D177" s="220" t="s">
        <v>268</v>
      </c>
      <c r="E177" s="239" t="s">
        <v>19</v>
      </c>
      <c r="F177" s="240" t="s">
        <v>181</v>
      </c>
      <c r="G177" s="238"/>
      <c r="H177" s="241">
        <v>1.0600000000000001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5"/>
      <c r="U177" s="246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7" t="s">
        <v>268</v>
      </c>
      <c r="AU177" s="247" t="s">
        <v>85</v>
      </c>
      <c r="AV177" s="14" t="s">
        <v>78</v>
      </c>
      <c r="AW177" s="14" t="s">
        <v>31</v>
      </c>
      <c r="AX177" s="14" t="s">
        <v>69</v>
      </c>
      <c r="AY177" s="247" t="s">
        <v>254</v>
      </c>
    </row>
    <row r="178" s="15" customFormat="1">
      <c r="A178" s="15"/>
      <c r="B178" s="248"/>
      <c r="C178" s="249"/>
      <c r="D178" s="220" t="s">
        <v>268</v>
      </c>
      <c r="E178" s="250" t="s">
        <v>19</v>
      </c>
      <c r="F178" s="251" t="s">
        <v>285</v>
      </c>
      <c r="G178" s="249"/>
      <c r="H178" s="252">
        <v>4.7599999999999998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6"/>
      <c r="U178" s="257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58" t="s">
        <v>268</v>
      </c>
      <c r="AU178" s="258" t="s">
        <v>85</v>
      </c>
      <c r="AV178" s="15" t="s">
        <v>262</v>
      </c>
      <c r="AW178" s="15" t="s">
        <v>31</v>
      </c>
      <c r="AX178" s="15" t="s">
        <v>74</v>
      </c>
      <c r="AY178" s="258" t="s">
        <v>254</v>
      </c>
    </row>
    <row r="179" s="12" customFormat="1" ht="22.8" customHeight="1">
      <c r="A179" s="12"/>
      <c r="B179" s="191"/>
      <c r="C179" s="192"/>
      <c r="D179" s="193" t="s">
        <v>68</v>
      </c>
      <c r="E179" s="205" t="s">
        <v>323</v>
      </c>
      <c r="F179" s="205" t="s">
        <v>329</v>
      </c>
      <c r="G179" s="192"/>
      <c r="H179" s="192"/>
      <c r="I179" s="195"/>
      <c r="J179" s="206">
        <f>BK179</f>
        <v>0</v>
      </c>
      <c r="K179" s="192"/>
      <c r="L179" s="197"/>
      <c r="M179" s="198"/>
      <c r="N179" s="199"/>
      <c r="O179" s="199"/>
      <c r="P179" s="200">
        <f>P180+P192+P222+P236+P258+P279</f>
        <v>0</v>
      </c>
      <c r="Q179" s="199"/>
      <c r="R179" s="200">
        <f>R180+R192+R222+R236+R258+R279</f>
        <v>0.0010296000000000001</v>
      </c>
      <c r="S179" s="199"/>
      <c r="T179" s="200">
        <f>T180+T192+T222+T236+T258+T279</f>
        <v>1.89412</v>
      </c>
      <c r="U179" s="201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02" t="s">
        <v>74</v>
      </c>
      <c r="AT179" s="203" t="s">
        <v>68</v>
      </c>
      <c r="AU179" s="203" t="s">
        <v>74</v>
      </c>
      <c r="AY179" s="202" t="s">
        <v>254</v>
      </c>
      <c r="BK179" s="204">
        <f>BK180+BK192+BK222+BK236+BK258+BK279</f>
        <v>0</v>
      </c>
    </row>
    <row r="180" s="12" customFormat="1" ht="20.88" customHeight="1">
      <c r="A180" s="12"/>
      <c r="B180" s="191"/>
      <c r="C180" s="192"/>
      <c r="D180" s="193" t="s">
        <v>68</v>
      </c>
      <c r="E180" s="205" t="s">
        <v>330</v>
      </c>
      <c r="F180" s="205" t="s">
        <v>331</v>
      </c>
      <c r="G180" s="192"/>
      <c r="H180" s="192"/>
      <c r="I180" s="195"/>
      <c r="J180" s="206">
        <f>BK180</f>
        <v>0</v>
      </c>
      <c r="K180" s="192"/>
      <c r="L180" s="197"/>
      <c r="M180" s="198"/>
      <c r="N180" s="199"/>
      <c r="O180" s="199"/>
      <c r="P180" s="200">
        <f>SUM(P181:P191)</f>
        <v>0</v>
      </c>
      <c r="Q180" s="199"/>
      <c r="R180" s="200">
        <f>SUM(R181:R191)</f>
        <v>0</v>
      </c>
      <c r="S180" s="199"/>
      <c r="T180" s="200">
        <f>SUM(T181:T191)</f>
        <v>0</v>
      </c>
      <c r="U180" s="201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2" t="s">
        <v>74</v>
      </c>
      <c r="AT180" s="203" t="s">
        <v>68</v>
      </c>
      <c r="AU180" s="203" t="s">
        <v>78</v>
      </c>
      <c r="AY180" s="202" t="s">
        <v>254</v>
      </c>
      <c r="BK180" s="204">
        <f>SUM(BK181:BK191)</f>
        <v>0</v>
      </c>
    </row>
    <row r="181" s="2" customFormat="1" ht="33" customHeight="1">
      <c r="A181" s="40"/>
      <c r="B181" s="41"/>
      <c r="C181" s="207" t="s">
        <v>332</v>
      </c>
      <c r="D181" s="207" t="s">
        <v>258</v>
      </c>
      <c r="E181" s="208" t="s">
        <v>333</v>
      </c>
      <c r="F181" s="209" t="s">
        <v>334</v>
      </c>
      <c r="G181" s="210" t="s">
        <v>83</v>
      </c>
      <c r="H181" s="211">
        <v>68.144000000000005</v>
      </c>
      <c r="I181" s="212"/>
      <c r="J181" s="213">
        <f>ROUND(I181*H181,2)</f>
        <v>0</v>
      </c>
      <c r="K181" s="209" t="s">
        <v>261</v>
      </c>
      <c r="L181" s="46"/>
      <c r="M181" s="214" t="s">
        <v>19</v>
      </c>
      <c r="N181" s="215" t="s">
        <v>41</v>
      </c>
      <c r="O181" s="86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6">
        <f>S181*H181</f>
        <v>0</v>
      </c>
      <c r="U181" s="217" t="s">
        <v>19</v>
      </c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8" t="s">
        <v>262</v>
      </c>
      <c r="AT181" s="218" t="s">
        <v>258</v>
      </c>
      <c r="AU181" s="218" t="s">
        <v>85</v>
      </c>
      <c r="AY181" s="19" t="s">
        <v>254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19" t="s">
        <v>78</v>
      </c>
      <c r="BK181" s="219">
        <f>ROUND(I181*H181,2)</f>
        <v>0</v>
      </c>
      <c r="BL181" s="19" t="s">
        <v>262</v>
      </c>
      <c r="BM181" s="218" t="s">
        <v>335</v>
      </c>
    </row>
    <row r="182" s="2" customFormat="1">
      <c r="A182" s="40"/>
      <c r="B182" s="41"/>
      <c r="C182" s="42"/>
      <c r="D182" s="220" t="s">
        <v>264</v>
      </c>
      <c r="E182" s="42"/>
      <c r="F182" s="221" t="s">
        <v>336</v>
      </c>
      <c r="G182" s="42"/>
      <c r="H182" s="42"/>
      <c r="I182" s="222"/>
      <c r="J182" s="42"/>
      <c r="K182" s="42"/>
      <c r="L182" s="46"/>
      <c r="M182" s="223"/>
      <c r="N182" s="224"/>
      <c r="O182" s="86"/>
      <c r="P182" s="86"/>
      <c r="Q182" s="86"/>
      <c r="R182" s="86"/>
      <c r="S182" s="86"/>
      <c r="T182" s="86"/>
      <c r="U182" s="87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264</v>
      </c>
      <c r="AU182" s="19" t="s">
        <v>85</v>
      </c>
    </row>
    <row r="183" s="2" customFormat="1">
      <c r="A183" s="40"/>
      <c r="B183" s="41"/>
      <c r="C183" s="42"/>
      <c r="D183" s="225" t="s">
        <v>266</v>
      </c>
      <c r="E183" s="42"/>
      <c r="F183" s="226" t="s">
        <v>337</v>
      </c>
      <c r="G183" s="42"/>
      <c r="H183" s="42"/>
      <c r="I183" s="222"/>
      <c r="J183" s="42"/>
      <c r="K183" s="42"/>
      <c r="L183" s="46"/>
      <c r="M183" s="223"/>
      <c r="N183" s="224"/>
      <c r="O183" s="86"/>
      <c r="P183" s="86"/>
      <c r="Q183" s="86"/>
      <c r="R183" s="86"/>
      <c r="S183" s="86"/>
      <c r="T183" s="86"/>
      <c r="U183" s="87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266</v>
      </c>
      <c r="AU183" s="19" t="s">
        <v>85</v>
      </c>
    </row>
    <row r="184" s="14" customFormat="1">
      <c r="A184" s="14"/>
      <c r="B184" s="237"/>
      <c r="C184" s="238"/>
      <c r="D184" s="220" t="s">
        <v>268</v>
      </c>
      <c r="E184" s="239" t="s">
        <v>19</v>
      </c>
      <c r="F184" s="240" t="s">
        <v>90</v>
      </c>
      <c r="G184" s="238"/>
      <c r="H184" s="241">
        <v>11.903000000000001</v>
      </c>
      <c r="I184" s="242"/>
      <c r="J184" s="238"/>
      <c r="K184" s="238"/>
      <c r="L184" s="243"/>
      <c r="M184" s="244"/>
      <c r="N184" s="245"/>
      <c r="O184" s="245"/>
      <c r="P184" s="245"/>
      <c r="Q184" s="245"/>
      <c r="R184" s="245"/>
      <c r="S184" s="245"/>
      <c r="T184" s="245"/>
      <c r="U184" s="246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7" t="s">
        <v>268</v>
      </c>
      <c r="AU184" s="247" t="s">
        <v>85</v>
      </c>
      <c r="AV184" s="14" t="s">
        <v>78</v>
      </c>
      <c r="AW184" s="14" t="s">
        <v>31</v>
      </c>
      <c r="AX184" s="14" t="s">
        <v>69</v>
      </c>
      <c r="AY184" s="247" t="s">
        <v>254</v>
      </c>
    </row>
    <row r="185" s="14" customFormat="1">
      <c r="A185" s="14"/>
      <c r="B185" s="237"/>
      <c r="C185" s="238"/>
      <c r="D185" s="220" t="s">
        <v>268</v>
      </c>
      <c r="E185" s="239" t="s">
        <v>19</v>
      </c>
      <c r="F185" s="240" t="s">
        <v>183</v>
      </c>
      <c r="G185" s="238"/>
      <c r="H185" s="241">
        <v>11.903000000000001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5"/>
      <c r="U185" s="246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7" t="s">
        <v>268</v>
      </c>
      <c r="AU185" s="247" t="s">
        <v>85</v>
      </c>
      <c r="AV185" s="14" t="s">
        <v>78</v>
      </c>
      <c r="AW185" s="14" t="s">
        <v>31</v>
      </c>
      <c r="AX185" s="14" t="s">
        <v>69</v>
      </c>
      <c r="AY185" s="247" t="s">
        <v>254</v>
      </c>
    </row>
    <row r="186" s="14" customFormat="1">
      <c r="A186" s="14"/>
      <c r="B186" s="237"/>
      <c r="C186" s="238"/>
      <c r="D186" s="220" t="s">
        <v>268</v>
      </c>
      <c r="E186" s="239" t="s">
        <v>19</v>
      </c>
      <c r="F186" s="240" t="s">
        <v>109</v>
      </c>
      <c r="G186" s="238"/>
      <c r="H186" s="241">
        <v>7.2599999999999998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5"/>
      <c r="U186" s="246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7" t="s">
        <v>268</v>
      </c>
      <c r="AU186" s="247" t="s">
        <v>85</v>
      </c>
      <c r="AV186" s="14" t="s">
        <v>78</v>
      </c>
      <c r="AW186" s="14" t="s">
        <v>31</v>
      </c>
      <c r="AX186" s="14" t="s">
        <v>69</v>
      </c>
      <c r="AY186" s="247" t="s">
        <v>254</v>
      </c>
    </row>
    <row r="187" s="14" customFormat="1">
      <c r="A187" s="14"/>
      <c r="B187" s="237"/>
      <c r="C187" s="238"/>
      <c r="D187" s="220" t="s">
        <v>268</v>
      </c>
      <c r="E187" s="239" t="s">
        <v>19</v>
      </c>
      <c r="F187" s="240" t="s">
        <v>111</v>
      </c>
      <c r="G187" s="238"/>
      <c r="H187" s="241">
        <v>20.414999999999999</v>
      </c>
      <c r="I187" s="242"/>
      <c r="J187" s="238"/>
      <c r="K187" s="238"/>
      <c r="L187" s="243"/>
      <c r="M187" s="244"/>
      <c r="N187" s="245"/>
      <c r="O187" s="245"/>
      <c r="P187" s="245"/>
      <c r="Q187" s="245"/>
      <c r="R187" s="245"/>
      <c r="S187" s="245"/>
      <c r="T187" s="245"/>
      <c r="U187" s="246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7" t="s">
        <v>268</v>
      </c>
      <c r="AU187" s="247" t="s">
        <v>85</v>
      </c>
      <c r="AV187" s="14" t="s">
        <v>78</v>
      </c>
      <c r="AW187" s="14" t="s">
        <v>31</v>
      </c>
      <c r="AX187" s="14" t="s">
        <v>69</v>
      </c>
      <c r="AY187" s="247" t="s">
        <v>254</v>
      </c>
    </row>
    <row r="188" s="14" customFormat="1">
      <c r="A188" s="14"/>
      <c r="B188" s="237"/>
      <c r="C188" s="238"/>
      <c r="D188" s="220" t="s">
        <v>268</v>
      </c>
      <c r="E188" s="239" t="s">
        <v>19</v>
      </c>
      <c r="F188" s="240" t="s">
        <v>90</v>
      </c>
      <c r="G188" s="238"/>
      <c r="H188" s="241">
        <v>11.903000000000001</v>
      </c>
      <c r="I188" s="242"/>
      <c r="J188" s="238"/>
      <c r="K188" s="238"/>
      <c r="L188" s="243"/>
      <c r="M188" s="244"/>
      <c r="N188" s="245"/>
      <c r="O188" s="245"/>
      <c r="P188" s="245"/>
      <c r="Q188" s="245"/>
      <c r="R188" s="245"/>
      <c r="S188" s="245"/>
      <c r="T188" s="245"/>
      <c r="U188" s="246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7" t="s">
        <v>268</v>
      </c>
      <c r="AU188" s="247" t="s">
        <v>85</v>
      </c>
      <c r="AV188" s="14" t="s">
        <v>78</v>
      </c>
      <c r="AW188" s="14" t="s">
        <v>31</v>
      </c>
      <c r="AX188" s="14" t="s">
        <v>69</v>
      </c>
      <c r="AY188" s="247" t="s">
        <v>254</v>
      </c>
    </row>
    <row r="189" s="14" customFormat="1">
      <c r="A189" s="14"/>
      <c r="B189" s="237"/>
      <c r="C189" s="238"/>
      <c r="D189" s="220" t="s">
        <v>268</v>
      </c>
      <c r="E189" s="239" t="s">
        <v>19</v>
      </c>
      <c r="F189" s="240" t="s">
        <v>114</v>
      </c>
      <c r="G189" s="238"/>
      <c r="H189" s="241">
        <v>3.7000000000000002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5"/>
      <c r="U189" s="246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7" t="s">
        <v>268</v>
      </c>
      <c r="AU189" s="247" t="s">
        <v>85</v>
      </c>
      <c r="AV189" s="14" t="s">
        <v>78</v>
      </c>
      <c r="AW189" s="14" t="s">
        <v>31</v>
      </c>
      <c r="AX189" s="14" t="s">
        <v>69</v>
      </c>
      <c r="AY189" s="247" t="s">
        <v>254</v>
      </c>
    </row>
    <row r="190" s="14" customFormat="1">
      <c r="A190" s="14"/>
      <c r="B190" s="237"/>
      <c r="C190" s="238"/>
      <c r="D190" s="220" t="s">
        <v>268</v>
      </c>
      <c r="E190" s="239" t="s">
        <v>19</v>
      </c>
      <c r="F190" s="240" t="s">
        <v>181</v>
      </c>
      <c r="G190" s="238"/>
      <c r="H190" s="241">
        <v>1.0600000000000001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5"/>
      <c r="U190" s="246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7" t="s">
        <v>268</v>
      </c>
      <c r="AU190" s="247" t="s">
        <v>85</v>
      </c>
      <c r="AV190" s="14" t="s">
        <v>78</v>
      </c>
      <c r="AW190" s="14" t="s">
        <v>31</v>
      </c>
      <c r="AX190" s="14" t="s">
        <v>69</v>
      </c>
      <c r="AY190" s="247" t="s">
        <v>254</v>
      </c>
    </row>
    <row r="191" s="15" customFormat="1">
      <c r="A191" s="15"/>
      <c r="B191" s="248"/>
      <c r="C191" s="249"/>
      <c r="D191" s="220" t="s">
        <v>268</v>
      </c>
      <c r="E191" s="250" t="s">
        <v>19</v>
      </c>
      <c r="F191" s="251" t="s">
        <v>285</v>
      </c>
      <c r="G191" s="249"/>
      <c r="H191" s="252">
        <v>68.144000000000005</v>
      </c>
      <c r="I191" s="253"/>
      <c r="J191" s="249"/>
      <c r="K191" s="249"/>
      <c r="L191" s="254"/>
      <c r="M191" s="255"/>
      <c r="N191" s="256"/>
      <c r="O191" s="256"/>
      <c r="P191" s="256"/>
      <c r="Q191" s="256"/>
      <c r="R191" s="256"/>
      <c r="S191" s="256"/>
      <c r="T191" s="256"/>
      <c r="U191" s="257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58" t="s">
        <v>268</v>
      </c>
      <c r="AU191" s="258" t="s">
        <v>85</v>
      </c>
      <c r="AV191" s="15" t="s">
        <v>262</v>
      </c>
      <c r="AW191" s="15" t="s">
        <v>31</v>
      </c>
      <c r="AX191" s="15" t="s">
        <v>74</v>
      </c>
      <c r="AY191" s="258" t="s">
        <v>254</v>
      </c>
    </row>
    <row r="192" s="12" customFormat="1" ht="20.88" customHeight="1">
      <c r="A192" s="12"/>
      <c r="B192" s="191"/>
      <c r="C192" s="192"/>
      <c r="D192" s="193" t="s">
        <v>68</v>
      </c>
      <c r="E192" s="205" t="s">
        <v>338</v>
      </c>
      <c r="F192" s="205" t="s">
        <v>339</v>
      </c>
      <c r="G192" s="192"/>
      <c r="H192" s="192"/>
      <c r="I192" s="195"/>
      <c r="J192" s="206">
        <f>BK192</f>
        <v>0</v>
      </c>
      <c r="K192" s="192"/>
      <c r="L192" s="197"/>
      <c r="M192" s="198"/>
      <c r="N192" s="199"/>
      <c r="O192" s="199"/>
      <c r="P192" s="200">
        <f>SUM(P193:P221)</f>
        <v>0</v>
      </c>
      <c r="Q192" s="199"/>
      <c r="R192" s="200">
        <f>SUM(R193:R221)</f>
        <v>0.0010296000000000001</v>
      </c>
      <c r="S192" s="199"/>
      <c r="T192" s="200">
        <f>SUM(T193:T221)</f>
        <v>0</v>
      </c>
      <c r="U192" s="201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02" t="s">
        <v>74</v>
      </c>
      <c r="AT192" s="203" t="s">
        <v>68</v>
      </c>
      <c r="AU192" s="203" t="s">
        <v>78</v>
      </c>
      <c r="AY192" s="202" t="s">
        <v>254</v>
      </c>
      <c r="BK192" s="204">
        <f>SUM(BK193:BK221)</f>
        <v>0</v>
      </c>
    </row>
    <row r="193" s="2" customFormat="1" ht="24.15" customHeight="1">
      <c r="A193" s="40"/>
      <c r="B193" s="41"/>
      <c r="C193" s="207" t="s">
        <v>340</v>
      </c>
      <c r="D193" s="207" t="s">
        <v>258</v>
      </c>
      <c r="E193" s="208" t="s">
        <v>341</v>
      </c>
      <c r="F193" s="209" t="s">
        <v>342</v>
      </c>
      <c r="G193" s="210" t="s">
        <v>83</v>
      </c>
      <c r="H193" s="211">
        <v>20.079999999999998</v>
      </c>
      <c r="I193" s="212"/>
      <c r="J193" s="213">
        <f>ROUND(I193*H193,2)</f>
        <v>0</v>
      </c>
      <c r="K193" s="209" t="s">
        <v>261</v>
      </c>
      <c r="L193" s="46"/>
      <c r="M193" s="214" t="s">
        <v>19</v>
      </c>
      <c r="N193" s="215" t="s">
        <v>41</v>
      </c>
      <c r="O193" s="86"/>
      <c r="P193" s="216">
        <f>O193*H193</f>
        <v>0</v>
      </c>
      <c r="Q193" s="216">
        <v>1.0000000000000001E-05</v>
      </c>
      <c r="R193" s="216">
        <f>Q193*H193</f>
        <v>0.0002008</v>
      </c>
      <c r="S193" s="216">
        <v>0</v>
      </c>
      <c r="T193" s="216">
        <f>S193*H193</f>
        <v>0</v>
      </c>
      <c r="U193" s="217" t="s">
        <v>19</v>
      </c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8" t="s">
        <v>262</v>
      </c>
      <c r="AT193" s="218" t="s">
        <v>258</v>
      </c>
      <c r="AU193" s="218" t="s">
        <v>85</v>
      </c>
      <c r="AY193" s="19" t="s">
        <v>254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9" t="s">
        <v>78</v>
      </c>
      <c r="BK193" s="219">
        <f>ROUND(I193*H193,2)</f>
        <v>0</v>
      </c>
      <c r="BL193" s="19" t="s">
        <v>262</v>
      </c>
      <c r="BM193" s="218" t="s">
        <v>343</v>
      </c>
    </row>
    <row r="194" s="2" customFormat="1">
      <c r="A194" s="40"/>
      <c r="B194" s="41"/>
      <c r="C194" s="42"/>
      <c r="D194" s="220" t="s">
        <v>264</v>
      </c>
      <c r="E194" s="42"/>
      <c r="F194" s="221" t="s">
        <v>344</v>
      </c>
      <c r="G194" s="42"/>
      <c r="H194" s="42"/>
      <c r="I194" s="222"/>
      <c r="J194" s="42"/>
      <c r="K194" s="42"/>
      <c r="L194" s="46"/>
      <c r="M194" s="223"/>
      <c r="N194" s="224"/>
      <c r="O194" s="86"/>
      <c r="P194" s="86"/>
      <c r="Q194" s="86"/>
      <c r="R194" s="86"/>
      <c r="S194" s="86"/>
      <c r="T194" s="86"/>
      <c r="U194" s="87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264</v>
      </c>
      <c r="AU194" s="19" t="s">
        <v>85</v>
      </c>
    </row>
    <row r="195" s="2" customFormat="1">
      <c r="A195" s="40"/>
      <c r="B195" s="41"/>
      <c r="C195" s="42"/>
      <c r="D195" s="225" t="s">
        <v>266</v>
      </c>
      <c r="E195" s="42"/>
      <c r="F195" s="226" t="s">
        <v>345</v>
      </c>
      <c r="G195" s="42"/>
      <c r="H195" s="42"/>
      <c r="I195" s="222"/>
      <c r="J195" s="42"/>
      <c r="K195" s="42"/>
      <c r="L195" s="46"/>
      <c r="M195" s="223"/>
      <c r="N195" s="224"/>
      <c r="O195" s="86"/>
      <c r="P195" s="86"/>
      <c r="Q195" s="86"/>
      <c r="R195" s="86"/>
      <c r="S195" s="86"/>
      <c r="T195" s="86"/>
      <c r="U195" s="87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266</v>
      </c>
      <c r="AU195" s="19" t="s">
        <v>85</v>
      </c>
    </row>
    <row r="196" s="14" customFormat="1">
      <c r="A196" s="14"/>
      <c r="B196" s="237"/>
      <c r="C196" s="238"/>
      <c r="D196" s="220" t="s">
        <v>268</v>
      </c>
      <c r="E196" s="239" t="s">
        <v>19</v>
      </c>
      <c r="F196" s="240" t="s">
        <v>117</v>
      </c>
      <c r="G196" s="238"/>
      <c r="H196" s="241">
        <v>20.079999999999998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5"/>
      <c r="U196" s="246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7" t="s">
        <v>268</v>
      </c>
      <c r="AU196" s="247" t="s">
        <v>85</v>
      </c>
      <c r="AV196" s="14" t="s">
        <v>78</v>
      </c>
      <c r="AW196" s="14" t="s">
        <v>31</v>
      </c>
      <c r="AX196" s="14" t="s">
        <v>74</v>
      </c>
      <c r="AY196" s="247" t="s">
        <v>254</v>
      </c>
    </row>
    <row r="197" s="2" customFormat="1" ht="21.75" customHeight="1">
      <c r="A197" s="40"/>
      <c r="B197" s="41"/>
      <c r="C197" s="207" t="s">
        <v>8</v>
      </c>
      <c r="D197" s="207" t="s">
        <v>258</v>
      </c>
      <c r="E197" s="208" t="s">
        <v>346</v>
      </c>
      <c r="F197" s="209" t="s">
        <v>347</v>
      </c>
      <c r="G197" s="210" t="s">
        <v>83</v>
      </c>
      <c r="H197" s="211">
        <v>24.800000000000001</v>
      </c>
      <c r="I197" s="212"/>
      <c r="J197" s="213">
        <f>ROUND(I197*H197,2)</f>
        <v>0</v>
      </c>
      <c r="K197" s="209" t="s">
        <v>261</v>
      </c>
      <c r="L197" s="46"/>
      <c r="M197" s="214" t="s">
        <v>19</v>
      </c>
      <c r="N197" s="215" t="s">
        <v>41</v>
      </c>
      <c r="O197" s="86"/>
      <c r="P197" s="216">
        <f>O197*H197</f>
        <v>0</v>
      </c>
      <c r="Q197" s="216">
        <v>1.0000000000000001E-05</v>
      </c>
      <c r="R197" s="216">
        <f>Q197*H197</f>
        <v>0.00024800000000000001</v>
      </c>
      <c r="S197" s="216">
        <v>0</v>
      </c>
      <c r="T197" s="216">
        <f>S197*H197</f>
        <v>0</v>
      </c>
      <c r="U197" s="217" t="s">
        <v>19</v>
      </c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8" t="s">
        <v>262</v>
      </c>
      <c r="AT197" s="218" t="s">
        <v>258</v>
      </c>
      <c r="AU197" s="218" t="s">
        <v>85</v>
      </c>
      <c r="AY197" s="19" t="s">
        <v>254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9" t="s">
        <v>78</v>
      </c>
      <c r="BK197" s="219">
        <f>ROUND(I197*H197,2)</f>
        <v>0</v>
      </c>
      <c r="BL197" s="19" t="s">
        <v>262</v>
      </c>
      <c r="BM197" s="218" t="s">
        <v>348</v>
      </c>
    </row>
    <row r="198" s="2" customFormat="1">
      <c r="A198" s="40"/>
      <c r="B198" s="41"/>
      <c r="C198" s="42"/>
      <c r="D198" s="220" t="s">
        <v>264</v>
      </c>
      <c r="E198" s="42"/>
      <c r="F198" s="221" t="s">
        <v>349</v>
      </c>
      <c r="G198" s="42"/>
      <c r="H198" s="42"/>
      <c r="I198" s="222"/>
      <c r="J198" s="42"/>
      <c r="K198" s="42"/>
      <c r="L198" s="46"/>
      <c r="M198" s="223"/>
      <c r="N198" s="224"/>
      <c r="O198" s="86"/>
      <c r="P198" s="86"/>
      <c r="Q198" s="86"/>
      <c r="R198" s="86"/>
      <c r="S198" s="86"/>
      <c r="T198" s="86"/>
      <c r="U198" s="87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264</v>
      </c>
      <c r="AU198" s="19" t="s">
        <v>85</v>
      </c>
    </row>
    <row r="199" s="2" customFormat="1">
      <c r="A199" s="40"/>
      <c r="B199" s="41"/>
      <c r="C199" s="42"/>
      <c r="D199" s="225" t="s">
        <v>266</v>
      </c>
      <c r="E199" s="42"/>
      <c r="F199" s="226" t="s">
        <v>350</v>
      </c>
      <c r="G199" s="42"/>
      <c r="H199" s="42"/>
      <c r="I199" s="222"/>
      <c r="J199" s="42"/>
      <c r="K199" s="42"/>
      <c r="L199" s="46"/>
      <c r="M199" s="223"/>
      <c r="N199" s="224"/>
      <c r="O199" s="86"/>
      <c r="P199" s="86"/>
      <c r="Q199" s="86"/>
      <c r="R199" s="86"/>
      <c r="S199" s="86"/>
      <c r="T199" s="86"/>
      <c r="U199" s="87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266</v>
      </c>
      <c r="AU199" s="19" t="s">
        <v>85</v>
      </c>
    </row>
    <row r="200" s="14" customFormat="1">
      <c r="A200" s="14"/>
      <c r="B200" s="237"/>
      <c r="C200" s="238"/>
      <c r="D200" s="220" t="s">
        <v>268</v>
      </c>
      <c r="E200" s="239" t="s">
        <v>19</v>
      </c>
      <c r="F200" s="240" t="s">
        <v>120</v>
      </c>
      <c r="G200" s="238"/>
      <c r="H200" s="241">
        <v>12.4</v>
      </c>
      <c r="I200" s="242"/>
      <c r="J200" s="238"/>
      <c r="K200" s="238"/>
      <c r="L200" s="243"/>
      <c r="M200" s="244"/>
      <c r="N200" s="245"/>
      <c r="O200" s="245"/>
      <c r="P200" s="245"/>
      <c r="Q200" s="245"/>
      <c r="R200" s="245"/>
      <c r="S200" s="245"/>
      <c r="T200" s="245"/>
      <c r="U200" s="246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7" t="s">
        <v>268</v>
      </c>
      <c r="AU200" s="247" t="s">
        <v>85</v>
      </c>
      <c r="AV200" s="14" t="s">
        <v>78</v>
      </c>
      <c r="AW200" s="14" t="s">
        <v>31</v>
      </c>
      <c r="AX200" s="14" t="s">
        <v>74</v>
      </c>
      <c r="AY200" s="247" t="s">
        <v>254</v>
      </c>
    </row>
    <row r="201" s="14" customFormat="1">
      <c r="A201" s="14"/>
      <c r="B201" s="237"/>
      <c r="C201" s="238"/>
      <c r="D201" s="220" t="s">
        <v>268</v>
      </c>
      <c r="E201" s="238"/>
      <c r="F201" s="240" t="s">
        <v>351</v>
      </c>
      <c r="G201" s="238"/>
      <c r="H201" s="241">
        <v>24.800000000000001</v>
      </c>
      <c r="I201" s="242"/>
      <c r="J201" s="238"/>
      <c r="K201" s="238"/>
      <c r="L201" s="243"/>
      <c r="M201" s="244"/>
      <c r="N201" s="245"/>
      <c r="O201" s="245"/>
      <c r="P201" s="245"/>
      <c r="Q201" s="245"/>
      <c r="R201" s="245"/>
      <c r="S201" s="245"/>
      <c r="T201" s="245"/>
      <c r="U201" s="246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7" t="s">
        <v>268</v>
      </c>
      <c r="AU201" s="247" t="s">
        <v>85</v>
      </c>
      <c r="AV201" s="14" t="s">
        <v>78</v>
      </c>
      <c r="AW201" s="14" t="s">
        <v>4</v>
      </c>
      <c r="AX201" s="14" t="s">
        <v>74</v>
      </c>
      <c r="AY201" s="247" t="s">
        <v>254</v>
      </c>
    </row>
    <row r="202" s="2" customFormat="1" ht="16.5" customHeight="1">
      <c r="A202" s="40"/>
      <c r="B202" s="41"/>
      <c r="C202" s="207" t="s">
        <v>352</v>
      </c>
      <c r="D202" s="207" t="s">
        <v>258</v>
      </c>
      <c r="E202" s="208" t="s">
        <v>353</v>
      </c>
      <c r="F202" s="209" t="s">
        <v>354</v>
      </c>
      <c r="G202" s="210" t="s">
        <v>83</v>
      </c>
      <c r="H202" s="211">
        <v>143.18799999999999</v>
      </c>
      <c r="I202" s="212"/>
      <c r="J202" s="213">
        <f>ROUND(I202*H202,2)</f>
        <v>0</v>
      </c>
      <c r="K202" s="209" t="s">
        <v>261</v>
      </c>
      <c r="L202" s="46"/>
      <c r="M202" s="214" t="s">
        <v>19</v>
      </c>
      <c r="N202" s="215" t="s">
        <v>41</v>
      </c>
      <c r="O202" s="86"/>
      <c r="P202" s="216">
        <f>O202*H202</f>
        <v>0</v>
      </c>
      <c r="Q202" s="216">
        <v>0</v>
      </c>
      <c r="R202" s="216">
        <f>Q202*H202</f>
        <v>0</v>
      </c>
      <c r="S202" s="216">
        <v>0</v>
      </c>
      <c r="T202" s="216">
        <f>S202*H202</f>
        <v>0</v>
      </c>
      <c r="U202" s="217" t="s">
        <v>19</v>
      </c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8" t="s">
        <v>262</v>
      </c>
      <c r="AT202" s="218" t="s">
        <v>258</v>
      </c>
      <c r="AU202" s="218" t="s">
        <v>85</v>
      </c>
      <c r="AY202" s="19" t="s">
        <v>254</v>
      </c>
      <c r="BE202" s="219">
        <f>IF(N202="základní",J202,0)</f>
        <v>0</v>
      </c>
      <c r="BF202" s="219">
        <f>IF(N202="snížená",J202,0)</f>
        <v>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19" t="s">
        <v>78</v>
      </c>
      <c r="BK202" s="219">
        <f>ROUND(I202*H202,2)</f>
        <v>0</v>
      </c>
      <c r="BL202" s="19" t="s">
        <v>262</v>
      </c>
      <c r="BM202" s="218" t="s">
        <v>355</v>
      </c>
    </row>
    <row r="203" s="2" customFormat="1">
      <c r="A203" s="40"/>
      <c r="B203" s="41"/>
      <c r="C203" s="42"/>
      <c r="D203" s="220" t="s">
        <v>264</v>
      </c>
      <c r="E203" s="42"/>
      <c r="F203" s="221" t="s">
        <v>356</v>
      </c>
      <c r="G203" s="42"/>
      <c r="H203" s="42"/>
      <c r="I203" s="222"/>
      <c r="J203" s="42"/>
      <c r="K203" s="42"/>
      <c r="L203" s="46"/>
      <c r="M203" s="223"/>
      <c r="N203" s="224"/>
      <c r="O203" s="86"/>
      <c r="P203" s="86"/>
      <c r="Q203" s="86"/>
      <c r="R203" s="86"/>
      <c r="S203" s="86"/>
      <c r="T203" s="86"/>
      <c r="U203" s="87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264</v>
      </c>
      <c r="AU203" s="19" t="s">
        <v>85</v>
      </c>
    </row>
    <row r="204" s="2" customFormat="1">
      <c r="A204" s="40"/>
      <c r="B204" s="41"/>
      <c r="C204" s="42"/>
      <c r="D204" s="225" t="s">
        <v>266</v>
      </c>
      <c r="E204" s="42"/>
      <c r="F204" s="226" t="s">
        <v>357</v>
      </c>
      <c r="G204" s="42"/>
      <c r="H204" s="42"/>
      <c r="I204" s="222"/>
      <c r="J204" s="42"/>
      <c r="K204" s="42"/>
      <c r="L204" s="46"/>
      <c r="M204" s="223"/>
      <c r="N204" s="224"/>
      <c r="O204" s="86"/>
      <c r="P204" s="86"/>
      <c r="Q204" s="86"/>
      <c r="R204" s="86"/>
      <c r="S204" s="86"/>
      <c r="T204" s="86"/>
      <c r="U204" s="87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266</v>
      </c>
      <c r="AU204" s="19" t="s">
        <v>85</v>
      </c>
    </row>
    <row r="205" s="14" customFormat="1">
      <c r="A205" s="14"/>
      <c r="B205" s="237"/>
      <c r="C205" s="238"/>
      <c r="D205" s="220" t="s">
        <v>268</v>
      </c>
      <c r="E205" s="239" t="s">
        <v>19</v>
      </c>
      <c r="F205" s="240" t="s">
        <v>90</v>
      </c>
      <c r="G205" s="238"/>
      <c r="H205" s="241">
        <v>11.903000000000001</v>
      </c>
      <c r="I205" s="242"/>
      <c r="J205" s="238"/>
      <c r="K205" s="238"/>
      <c r="L205" s="243"/>
      <c r="M205" s="244"/>
      <c r="N205" s="245"/>
      <c r="O205" s="245"/>
      <c r="P205" s="245"/>
      <c r="Q205" s="245"/>
      <c r="R205" s="245"/>
      <c r="S205" s="245"/>
      <c r="T205" s="245"/>
      <c r="U205" s="246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7" t="s">
        <v>268</v>
      </c>
      <c r="AU205" s="247" t="s">
        <v>85</v>
      </c>
      <c r="AV205" s="14" t="s">
        <v>78</v>
      </c>
      <c r="AW205" s="14" t="s">
        <v>31</v>
      </c>
      <c r="AX205" s="14" t="s">
        <v>69</v>
      </c>
      <c r="AY205" s="247" t="s">
        <v>254</v>
      </c>
    </row>
    <row r="206" s="14" customFormat="1">
      <c r="A206" s="14"/>
      <c r="B206" s="237"/>
      <c r="C206" s="238"/>
      <c r="D206" s="220" t="s">
        <v>268</v>
      </c>
      <c r="E206" s="239" t="s">
        <v>19</v>
      </c>
      <c r="F206" s="240" t="s">
        <v>183</v>
      </c>
      <c r="G206" s="238"/>
      <c r="H206" s="241">
        <v>11.903000000000001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5"/>
      <c r="U206" s="246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7" t="s">
        <v>268</v>
      </c>
      <c r="AU206" s="247" t="s">
        <v>85</v>
      </c>
      <c r="AV206" s="14" t="s">
        <v>78</v>
      </c>
      <c r="AW206" s="14" t="s">
        <v>31</v>
      </c>
      <c r="AX206" s="14" t="s">
        <v>69</v>
      </c>
      <c r="AY206" s="247" t="s">
        <v>254</v>
      </c>
    </row>
    <row r="207" s="14" customFormat="1">
      <c r="A207" s="14"/>
      <c r="B207" s="237"/>
      <c r="C207" s="238"/>
      <c r="D207" s="220" t="s">
        <v>268</v>
      </c>
      <c r="E207" s="239" t="s">
        <v>19</v>
      </c>
      <c r="F207" s="240" t="s">
        <v>109</v>
      </c>
      <c r="G207" s="238"/>
      <c r="H207" s="241">
        <v>7.2599999999999998</v>
      </c>
      <c r="I207" s="242"/>
      <c r="J207" s="238"/>
      <c r="K207" s="238"/>
      <c r="L207" s="243"/>
      <c r="M207" s="244"/>
      <c r="N207" s="245"/>
      <c r="O207" s="245"/>
      <c r="P207" s="245"/>
      <c r="Q207" s="245"/>
      <c r="R207" s="245"/>
      <c r="S207" s="245"/>
      <c r="T207" s="245"/>
      <c r="U207" s="246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7" t="s">
        <v>268</v>
      </c>
      <c r="AU207" s="247" t="s">
        <v>85</v>
      </c>
      <c r="AV207" s="14" t="s">
        <v>78</v>
      </c>
      <c r="AW207" s="14" t="s">
        <v>31</v>
      </c>
      <c r="AX207" s="14" t="s">
        <v>69</v>
      </c>
      <c r="AY207" s="247" t="s">
        <v>254</v>
      </c>
    </row>
    <row r="208" s="14" customFormat="1">
      <c r="A208" s="14"/>
      <c r="B208" s="237"/>
      <c r="C208" s="238"/>
      <c r="D208" s="220" t="s">
        <v>268</v>
      </c>
      <c r="E208" s="239" t="s">
        <v>19</v>
      </c>
      <c r="F208" s="240" t="s">
        <v>111</v>
      </c>
      <c r="G208" s="238"/>
      <c r="H208" s="241">
        <v>20.414999999999999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5"/>
      <c r="U208" s="246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7" t="s">
        <v>268</v>
      </c>
      <c r="AU208" s="247" t="s">
        <v>85</v>
      </c>
      <c r="AV208" s="14" t="s">
        <v>78</v>
      </c>
      <c r="AW208" s="14" t="s">
        <v>31</v>
      </c>
      <c r="AX208" s="14" t="s">
        <v>69</v>
      </c>
      <c r="AY208" s="247" t="s">
        <v>254</v>
      </c>
    </row>
    <row r="209" s="14" customFormat="1">
      <c r="A209" s="14"/>
      <c r="B209" s="237"/>
      <c r="C209" s="238"/>
      <c r="D209" s="220" t="s">
        <v>268</v>
      </c>
      <c r="E209" s="239" t="s">
        <v>19</v>
      </c>
      <c r="F209" s="240" t="s">
        <v>114</v>
      </c>
      <c r="G209" s="238"/>
      <c r="H209" s="241">
        <v>3.7000000000000002</v>
      </c>
      <c r="I209" s="242"/>
      <c r="J209" s="238"/>
      <c r="K209" s="238"/>
      <c r="L209" s="243"/>
      <c r="M209" s="244"/>
      <c r="N209" s="245"/>
      <c r="O209" s="245"/>
      <c r="P209" s="245"/>
      <c r="Q209" s="245"/>
      <c r="R209" s="245"/>
      <c r="S209" s="245"/>
      <c r="T209" s="245"/>
      <c r="U209" s="246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7" t="s">
        <v>268</v>
      </c>
      <c r="AU209" s="247" t="s">
        <v>85</v>
      </c>
      <c r="AV209" s="14" t="s">
        <v>78</v>
      </c>
      <c r="AW209" s="14" t="s">
        <v>31</v>
      </c>
      <c r="AX209" s="14" t="s">
        <v>69</v>
      </c>
      <c r="AY209" s="247" t="s">
        <v>254</v>
      </c>
    </row>
    <row r="210" s="14" customFormat="1">
      <c r="A210" s="14"/>
      <c r="B210" s="237"/>
      <c r="C210" s="238"/>
      <c r="D210" s="220" t="s">
        <v>268</v>
      </c>
      <c r="E210" s="239" t="s">
        <v>19</v>
      </c>
      <c r="F210" s="240" t="s">
        <v>181</v>
      </c>
      <c r="G210" s="238"/>
      <c r="H210" s="241">
        <v>1.0600000000000001</v>
      </c>
      <c r="I210" s="242"/>
      <c r="J210" s="238"/>
      <c r="K210" s="238"/>
      <c r="L210" s="243"/>
      <c r="M210" s="244"/>
      <c r="N210" s="245"/>
      <c r="O210" s="245"/>
      <c r="P210" s="245"/>
      <c r="Q210" s="245"/>
      <c r="R210" s="245"/>
      <c r="S210" s="245"/>
      <c r="T210" s="245"/>
      <c r="U210" s="246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7" t="s">
        <v>268</v>
      </c>
      <c r="AU210" s="247" t="s">
        <v>85</v>
      </c>
      <c r="AV210" s="14" t="s">
        <v>78</v>
      </c>
      <c r="AW210" s="14" t="s">
        <v>31</v>
      </c>
      <c r="AX210" s="14" t="s">
        <v>69</v>
      </c>
      <c r="AY210" s="247" t="s">
        <v>254</v>
      </c>
    </row>
    <row r="211" s="14" customFormat="1">
      <c r="A211" s="14"/>
      <c r="B211" s="237"/>
      <c r="C211" s="238"/>
      <c r="D211" s="220" t="s">
        <v>268</v>
      </c>
      <c r="E211" s="239" t="s">
        <v>19</v>
      </c>
      <c r="F211" s="240" t="s">
        <v>175</v>
      </c>
      <c r="G211" s="238"/>
      <c r="H211" s="241">
        <v>15.353</v>
      </c>
      <c r="I211" s="242"/>
      <c r="J211" s="238"/>
      <c r="K211" s="238"/>
      <c r="L211" s="243"/>
      <c r="M211" s="244"/>
      <c r="N211" s="245"/>
      <c r="O211" s="245"/>
      <c r="P211" s="245"/>
      <c r="Q211" s="245"/>
      <c r="R211" s="245"/>
      <c r="S211" s="245"/>
      <c r="T211" s="245"/>
      <c r="U211" s="246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7" t="s">
        <v>268</v>
      </c>
      <c r="AU211" s="247" t="s">
        <v>85</v>
      </c>
      <c r="AV211" s="14" t="s">
        <v>78</v>
      </c>
      <c r="AW211" s="14" t="s">
        <v>31</v>
      </c>
      <c r="AX211" s="14" t="s">
        <v>69</v>
      </c>
      <c r="AY211" s="247" t="s">
        <v>254</v>
      </c>
    </row>
    <row r="212" s="15" customFormat="1">
      <c r="A212" s="15"/>
      <c r="B212" s="248"/>
      <c r="C212" s="249"/>
      <c r="D212" s="220" t="s">
        <v>268</v>
      </c>
      <c r="E212" s="250" t="s">
        <v>19</v>
      </c>
      <c r="F212" s="251" t="s">
        <v>285</v>
      </c>
      <c r="G212" s="249"/>
      <c r="H212" s="252">
        <v>71.593999999999994</v>
      </c>
      <c r="I212" s="253"/>
      <c r="J212" s="249"/>
      <c r="K212" s="249"/>
      <c r="L212" s="254"/>
      <c r="M212" s="255"/>
      <c r="N212" s="256"/>
      <c r="O212" s="256"/>
      <c r="P212" s="256"/>
      <c r="Q212" s="256"/>
      <c r="R212" s="256"/>
      <c r="S212" s="256"/>
      <c r="T212" s="256"/>
      <c r="U212" s="257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58" t="s">
        <v>268</v>
      </c>
      <c r="AU212" s="258" t="s">
        <v>85</v>
      </c>
      <c r="AV212" s="15" t="s">
        <v>262</v>
      </c>
      <c r="AW212" s="15" t="s">
        <v>31</v>
      </c>
      <c r="AX212" s="15" t="s">
        <v>74</v>
      </c>
      <c r="AY212" s="258" t="s">
        <v>254</v>
      </c>
    </row>
    <row r="213" s="14" customFormat="1">
      <c r="A213" s="14"/>
      <c r="B213" s="237"/>
      <c r="C213" s="238"/>
      <c r="D213" s="220" t="s">
        <v>268</v>
      </c>
      <c r="E213" s="238"/>
      <c r="F213" s="240" t="s">
        <v>358</v>
      </c>
      <c r="G213" s="238"/>
      <c r="H213" s="241">
        <v>143.18799999999999</v>
      </c>
      <c r="I213" s="242"/>
      <c r="J213" s="238"/>
      <c r="K213" s="238"/>
      <c r="L213" s="243"/>
      <c r="M213" s="244"/>
      <c r="N213" s="245"/>
      <c r="O213" s="245"/>
      <c r="P213" s="245"/>
      <c r="Q213" s="245"/>
      <c r="R213" s="245"/>
      <c r="S213" s="245"/>
      <c r="T213" s="245"/>
      <c r="U213" s="246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7" t="s">
        <v>268</v>
      </c>
      <c r="AU213" s="247" t="s">
        <v>85</v>
      </c>
      <c r="AV213" s="14" t="s">
        <v>78</v>
      </c>
      <c r="AW213" s="14" t="s">
        <v>4</v>
      </c>
      <c r="AX213" s="14" t="s">
        <v>74</v>
      </c>
      <c r="AY213" s="247" t="s">
        <v>254</v>
      </c>
    </row>
    <row r="214" s="2" customFormat="1" ht="24.15" customHeight="1">
      <c r="A214" s="40"/>
      <c r="B214" s="41"/>
      <c r="C214" s="207" t="s">
        <v>359</v>
      </c>
      <c r="D214" s="207" t="s">
        <v>258</v>
      </c>
      <c r="E214" s="208" t="s">
        <v>360</v>
      </c>
      <c r="F214" s="209" t="s">
        <v>361</v>
      </c>
      <c r="G214" s="210" t="s">
        <v>83</v>
      </c>
      <c r="H214" s="211">
        <v>14.52</v>
      </c>
      <c r="I214" s="212"/>
      <c r="J214" s="213">
        <f>ROUND(I214*H214,2)</f>
        <v>0</v>
      </c>
      <c r="K214" s="209" t="s">
        <v>261</v>
      </c>
      <c r="L214" s="46"/>
      <c r="M214" s="214" t="s">
        <v>19</v>
      </c>
      <c r="N214" s="215" t="s">
        <v>41</v>
      </c>
      <c r="O214" s="86"/>
      <c r="P214" s="216">
        <f>O214*H214</f>
        <v>0</v>
      </c>
      <c r="Q214" s="216">
        <v>4.0000000000000003E-05</v>
      </c>
      <c r="R214" s="216">
        <f>Q214*H214</f>
        <v>0.00058080000000000002</v>
      </c>
      <c r="S214" s="216">
        <v>0</v>
      </c>
      <c r="T214" s="216">
        <f>S214*H214</f>
        <v>0</v>
      </c>
      <c r="U214" s="217" t="s">
        <v>19</v>
      </c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8" t="s">
        <v>262</v>
      </c>
      <c r="AT214" s="218" t="s">
        <v>258</v>
      </c>
      <c r="AU214" s="218" t="s">
        <v>85</v>
      </c>
      <c r="AY214" s="19" t="s">
        <v>254</v>
      </c>
      <c r="BE214" s="219">
        <f>IF(N214="základní",J214,0)</f>
        <v>0</v>
      </c>
      <c r="BF214" s="219">
        <f>IF(N214="snížená",J214,0)</f>
        <v>0</v>
      </c>
      <c r="BG214" s="219">
        <f>IF(N214="zákl. přenesená",J214,0)</f>
        <v>0</v>
      </c>
      <c r="BH214" s="219">
        <f>IF(N214="sníž. přenesená",J214,0)</f>
        <v>0</v>
      </c>
      <c r="BI214" s="219">
        <f>IF(N214="nulová",J214,0)</f>
        <v>0</v>
      </c>
      <c r="BJ214" s="19" t="s">
        <v>78</v>
      </c>
      <c r="BK214" s="219">
        <f>ROUND(I214*H214,2)</f>
        <v>0</v>
      </c>
      <c r="BL214" s="19" t="s">
        <v>262</v>
      </c>
      <c r="BM214" s="218" t="s">
        <v>362</v>
      </c>
    </row>
    <row r="215" s="2" customFormat="1">
      <c r="A215" s="40"/>
      <c r="B215" s="41"/>
      <c r="C215" s="42"/>
      <c r="D215" s="220" t="s">
        <v>264</v>
      </c>
      <c r="E215" s="42"/>
      <c r="F215" s="221" t="s">
        <v>363</v>
      </c>
      <c r="G215" s="42"/>
      <c r="H215" s="42"/>
      <c r="I215" s="222"/>
      <c r="J215" s="42"/>
      <c r="K215" s="42"/>
      <c r="L215" s="46"/>
      <c r="M215" s="223"/>
      <c r="N215" s="224"/>
      <c r="O215" s="86"/>
      <c r="P215" s="86"/>
      <c r="Q215" s="86"/>
      <c r="R215" s="86"/>
      <c r="S215" s="86"/>
      <c r="T215" s="86"/>
      <c r="U215" s="87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264</v>
      </c>
      <c r="AU215" s="19" t="s">
        <v>85</v>
      </c>
    </row>
    <row r="216" s="2" customFormat="1">
      <c r="A216" s="40"/>
      <c r="B216" s="41"/>
      <c r="C216" s="42"/>
      <c r="D216" s="225" t="s">
        <v>266</v>
      </c>
      <c r="E216" s="42"/>
      <c r="F216" s="226" t="s">
        <v>364</v>
      </c>
      <c r="G216" s="42"/>
      <c r="H216" s="42"/>
      <c r="I216" s="222"/>
      <c r="J216" s="42"/>
      <c r="K216" s="42"/>
      <c r="L216" s="46"/>
      <c r="M216" s="223"/>
      <c r="N216" s="224"/>
      <c r="O216" s="86"/>
      <c r="P216" s="86"/>
      <c r="Q216" s="86"/>
      <c r="R216" s="86"/>
      <c r="S216" s="86"/>
      <c r="T216" s="86"/>
      <c r="U216" s="87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266</v>
      </c>
      <c r="AU216" s="19" t="s">
        <v>85</v>
      </c>
    </row>
    <row r="217" s="14" customFormat="1">
      <c r="A217" s="14"/>
      <c r="B217" s="237"/>
      <c r="C217" s="238"/>
      <c r="D217" s="220" t="s">
        <v>268</v>
      </c>
      <c r="E217" s="239" t="s">
        <v>19</v>
      </c>
      <c r="F217" s="240" t="s">
        <v>193</v>
      </c>
      <c r="G217" s="238"/>
      <c r="H217" s="241">
        <v>14.52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5"/>
      <c r="U217" s="246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7" t="s">
        <v>268</v>
      </c>
      <c r="AU217" s="247" t="s">
        <v>85</v>
      </c>
      <c r="AV217" s="14" t="s">
        <v>78</v>
      </c>
      <c r="AW217" s="14" t="s">
        <v>31</v>
      </c>
      <c r="AX217" s="14" t="s">
        <v>74</v>
      </c>
      <c r="AY217" s="247" t="s">
        <v>254</v>
      </c>
    </row>
    <row r="218" s="2" customFormat="1" ht="24.15" customHeight="1">
      <c r="A218" s="40"/>
      <c r="B218" s="41"/>
      <c r="C218" s="207" t="s">
        <v>365</v>
      </c>
      <c r="D218" s="207" t="s">
        <v>258</v>
      </c>
      <c r="E218" s="208" t="s">
        <v>366</v>
      </c>
      <c r="F218" s="209" t="s">
        <v>367</v>
      </c>
      <c r="G218" s="210" t="s">
        <v>83</v>
      </c>
      <c r="H218" s="211">
        <v>7.2599999999999998</v>
      </c>
      <c r="I218" s="212"/>
      <c r="J218" s="213">
        <f>ROUND(I218*H218,2)</f>
        <v>0</v>
      </c>
      <c r="K218" s="209" t="s">
        <v>261</v>
      </c>
      <c r="L218" s="46"/>
      <c r="M218" s="214" t="s">
        <v>19</v>
      </c>
      <c r="N218" s="215" t="s">
        <v>41</v>
      </c>
      <c r="O218" s="86"/>
      <c r="P218" s="216">
        <f>O218*H218</f>
        <v>0</v>
      </c>
      <c r="Q218" s="216">
        <v>0</v>
      </c>
      <c r="R218" s="216">
        <f>Q218*H218</f>
        <v>0</v>
      </c>
      <c r="S218" s="216">
        <v>0</v>
      </c>
      <c r="T218" s="216">
        <f>S218*H218</f>
        <v>0</v>
      </c>
      <c r="U218" s="217" t="s">
        <v>19</v>
      </c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8" t="s">
        <v>262</v>
      </c>
      <c r="AT218" s="218" t="s">
        <v>258</v>
      </c>
      <c r="AU218" s="218" t="s">
        <v>85</v>
      </c>
      <c r="AY218" s="19" t="s">
        <v>254</v>
      </c>
      <c r="BE218" s="219">
        <f>IF(N218="základní",J218,0)</f>
        <v>0</v>
      </c>
      <c r="BF218" s="219">
        <f>IF(N218="snížená",J218,0)</f>
        <v>0</v>
      </c>
      <c r="BG218" s="219">
        <f>IF(N218="zákl. přenesená",J218,0)</f>
        <v>0</v>
      </c>
      <c r="BH218" s="219">
        <f>IF(N218="sníž. přenesená",J218,0)</f>
        <v>0</v>
      </c>
      <c r="BI218" s="219">
        <f>IF(N218="nulová",J218,0)</f>
        <v>0</v>
      </c>
      <c r="BJ218" s="19" t="s">
        <v>78</v>
      </c>
      <c r="BK218" s="219">
        <f>ROUND(I218*H218,2)</f>
        <v>0</v>
      </c>
      <c r="BL218" s="19" t="s">
        <v>262</v>
      </c>
      <c r="BM218" s="218" t="s">
        <v>368</v>
      </c>
    </row>
    <row r="219" s="2" customFormat="1">
      <c r="A219" s="40"/>
      <c r="B219" s="41"/>
      <c r="C219" s="42"/>
      <c r="D219" s="220" t="s">
        <v>264</v>
      </c>
      <c r="E219" s="42"/>
      <c r="F219" s="221" t="s">
        <v>369</v>
      </c>
      <c r="G219" s="42"/>
      <c r="H219" s="42"/>
      <c r="I219" s="222"/>
      <c r="J219" s="42"/>
      <c r="K219" s="42"/>
      <c r="L219" s="46"/>
      <c r="M219" s="223"/>
      <c r="N219" s="224"/>
      <c r="O219" s="86"/>
      <c r="P219" s="86"/>
      <c r="Q219" s="86"/>
      <c r="R219" s="86"/>
      <c r="S219" s="86"/>
      <c r="T219" s="86"/>
      <c r="U219" s="87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264</v>
      </c>
      <c r="AU219" s="19" t="s">
        <v>85</v>
      </c>
    </row>
    <row r="220" s="2" customFormat="1">
      <c r="A220" s="40"/>
      <c r="B220" s="41"/>
      <c r="C220" s="42"/>
      <c r="D220" s="225" t="s">
        <v>266</v>
      </c>
      <c r="E220" s="42"/>
      <c r="F220" s="226" t="s">
        <v>370</v>
      </c>
      <c r="G220" s="42"/>
      <c r="H220" s="42"/>
      <c r="I220" s="222"/>
      <c r="J220" s="42"/>
      <c r="K220" s="42"/>
      <c r="L220" s="46"/>
      <c r="M220" s="223"/>
      <c r="N220" s="224"/>
      <c r="O220" s="86"/>
      <c r="P220" s="86"/>
      <c r="Q220" s="86"/>
      <c r="R220" s="86"/>
      <c r="S220" s="86"/>
      <c r="T220" s="86"/>
      <c r="U220" s="87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266</v>
      </c>
      <c r="AU220" s="19" t="s">
        <v>85</v>
      </c>
    </row>
    <row r="221" s="14" customFormat="1">
      <c r="A221" s="14"/>
      <c r="B221" s="237"/>
      <c r="C221" s="238"/>
      <c r="D221" s="220" t="s">
        <v>268</v>
      </c>
      <c r="E221" s="239" t="s">
        <v>19</v>
      </c>
      <c r="F221" s="240" t="s">
        <v>371</v>
      </c>
      <c r="G221" s="238"/>
      <c r="H221" s="241">
        <v>7.2599999999999998</v>
      </c>
      <c r="I221" s="242"/>
      <c r="J221" s="238"/>
      <c r="K221" s="238"/>
      <c r="L221" s="243"/>
      <c r="M221" s="244"/>
      <c r="N221" s="245"/>
      <c r="O221" s="245"/>
      <c r="P221" s="245"/>
      <c r="Q221" s="245"/>
      <c r="R221" s="245"/>
      <c r="S221" s="245"/>
      <c r="T221" s="245"/>
      <c r="U221" s="246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7" t="s">
        <v>268</v>
      </c>
      <c r="AU221" s="247" t="s">
        <v>85</v>
      </c>
      <c r="AV221" s="14" t="s">
        <v>78</v>
      </c>
      <c r="AW221" s="14" t="s">
        <v>31</v>
      </c>
      <c r="AX221" s="14" t="s">
        <v>74</v>
      </c>
      <c r="AY221" s="247" t="s">
        <v>254</v>
      </c>
    </row>
    <row r="222" s="12" customFormat="1" ht="20.88" customHeight="1">
      <c r="A222" s="12"/>
      <c r="B222" s="191"/>
      <c r="C222" s="192"/>
      <c r="D222" s="193" t="s">
        <v>68</v>
      </c>
      <c r="E222" s="205" t="s">
        <v>372</v>
      </c>
      <c r="F222" s="205" t="s">
        <v>373</v>
      </c>
      <c r="G222" s="192"/>
      <c r="H222" s="192"/>
      <c r="I222" s="195"/>
      <c r="J222" s="206">
        <f>BK222</f>
        <v>0</v>
      </c>
      <c r="K222" s="192"/>
      <c r="L222" s="197"/>
      <c r="M222" s="198"/>
      <c r="N222" s="199"/>
      <c r="O222" s="199"/>
      <c r="P222" s="200">
        <f>SUM(P223:P235)</f>
        <v>0</v>
      </c>
      <c r="Q222" s="199"/>
      <c r="R222" s="200">
        <f>SUM(R223:R235)</f>
        <v>0</v>
      </c>
      <c r="S222" s="199"/>
      <c r="T222" s="200">
        <f>SUM(T223:T235)</f>
        <v>1.31548</v>
      </c>
      <c r="U222" s="201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2" t="s">
        <v>74</v>
      </c>
      <c r="AT222" s="203" t="s">
        <v>68</v>
      </c>
      <c r="AU222" s="203" t="s">
        <v>78</v>
      </c>
      <c r="AY222" s="202" t="s">
        <v>254</v>
      </c>
      <c r="BK222" s="204">
        <f>SUM(BK223:BK235)</f>
        <v>0</v>
      </c>
    </row>
    <row r="223" s="2" customFormat="1" ht="24.15" customHeight="1">
      <c r="A223" s="40"/>
      <c r="B223" s="41"/>
      <c r="C223" s="207" t="s">
        <v>374</v>
      </c>
      <c r="D223" s="207" t="s">
        <v>258</v>
      </c>
      <c r="E223" s="208" t="s">
        <v>375</v>
      </c>
      <c r="F223" s="209" t="s">
        <v>376</v>
      </c>
      <c r="G223" s="210" t="s">
        <v>83</v>
      </c>
      <c r="H223" s="211">
        <v>22.177</v>
      </c>
      <c r="I223" s="212"/>
      <c r="J223" s="213">
        <f>ROUND(I223*H223,2)</f>
        <v>0</v>
      </c>
      <c r="K223" s="209" t="s">
        <v>261</v>
      </c>
      <c r="L223" s="46"/>
      <c r="M223" s="214" t="s">
        <v>19</v>
      </c>
      <c r="N223" s="215" t="s">
        <v>41</v>
      </c>
      <c r="O223" s="86"/>
      <c r="P223" s="216">
        <f>O223*H223</f>
        <v>0</v>
      </c>
      <c r="Q223" s="216">
        <v>0</v>
      </c>
      <c r="R223" s="216">
        <f>Q223*H223</f>
        <v>0</v>
      </c>
      <c r="S223" s="216">
        <v>0.040000000000000001</v>
      </c>
      <c r="T223" s="216">
        <f>S223*H223</f>
        <v>0.88707999999999998</v>
      </c>
      <c r="U223" s="217" t="s">
        <v>19</v>
      </c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8" t="s">
        <v>262</v>
      </c>
      <c r="AT223" s="218" t="s">
        <v>258</v>
      </c>
      <c r="AU223" s="218" t="s">
        <v>85</v>
      </c>
      <c r="AY223" s="19" t="s">
        <v>254</v>
      </c>
      <c r="BE223" s="219">
        <f>IF(N223="základní",J223,0)</f>
        <v>0</v>
      </c>
      <c r="BF223" s="219">
        <f>IF(N223="snížená",J223,0)</f>
        <v>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19" t="s">
        <v>78</v>
      </c>
      <c r="BK223" s="219">
        <f>ROUND(I223*H223,2)</f>
        <v>0</v>
      </c>
      <c r="BL223" s="19" t="s">
        <v>262</v>
      </c>
      <c r="BM223" s="218" t="s">
        <v>377</v>
      </c>
    </row>
    <row r="224" s="2" customFormat="1">
      <c r="A224" s="40"/>
      <c r="B224" s="41"/>
      <c r="C224" s="42"/>
      <c r="D224" s="220" t="s">
        <v>264</v>
      </c>
      <c r="E224" s="42"/>
      <c r="F224" s="221" t="s">
        <v>378</v>
      </c>
      <c r="G224" s="42"/>
      <c r="H224" s="42"/>
      <c r="I224" s="222"/>
      <c r="J224" s="42"/>
      <c r="K224" s="42"/>
      <c r="L224" s="46"/>
      <c r="M224" s="223"/>
      <c r="N224" s="224"/>
      <c r="O224" s="86"/>
      <c r="P224" s="86"/>
      <c r="Q224" s="86"/>
      <c r="R224" s="86"/>
      <c r="S224" s="86"/>
      <c r="T224" s="86"/>
      <c r="U224" s="87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264</v>
      </c>
      <c r="AU224" s="19" t="s">
        <v>85</v>
      </c>
    </row>
    <row r="225" s="2" customFormat="1">
      <c r="A225" s="40"/>
      <c r="B225" s="41"/>
      <c r="C225" s="42"/>
      <c r="D225" s="225" t="s">
        <v>266</v>
      </c>
      <c r="E225" s="42"/>
      <c r="F225" s="226" t="s">
        <v>379</v>
      </c>
      <c r="G225" s="42"/>
      <c r="H225" s="42"/>
      <c r="I225" s="222"/>
      <c r="J225" s="42"/>
      <c r="K225" s="42"/>
      <c r="L225" s="46"/>
      <c r="M225" s="223"/>
      <c r="N225" s="224"/>
      <c r="O225" s="86"/>
      <c r="P225" s="86"/>
      <c r="Q225" s="86"/>
      <c r="R225" s="86"/>
      <c r="S225" s="86"/>
      <c r="T225" s="86"/>
      <c r="U225" s="87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266</v>
      </c>
      <c r="AU225" s="19" t="s">
        <v>85</v>
      </c>
    </row>
    <row r="226" s="14" customFormat="1">
      <c r="A226" s="14"/>
      <c r="B226" s="237"/>
      <c r="C226" s="238"/>
      <c r="D226" s="220" t="s">
        <v>268</v>
      </c>
      <c r="E226" s="239" t="s">
        <v>19</v>
      </c>
      <c r="F226" s="240" t="s">
        <v>123</v>
      </c>
      <c r="G226" s="238"/>
      <c r="H226" s="241">
        <v>21.402000000000001</v>
      </c>
      <c r="I226" s="242"/>
      <c r="J226" s="238"/>
      <c r="K226" s="238"/>
      <c r="L226" s="243"/>
      <c r="M226" s="244"/>
      <c r="N226" s="245"/>
      <c r="O226" s="245"/>
      <c r="P226" s="245"/>
      <c r="Q226" s="245"/>
      <c r="R226" s="245"/>
      <c r="S226" s="245"/>
      <c r="T226" s="245"/>
      <c r="U226" s="246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7" t="s">
        <v>268</v>
      </c>
      <c r="AU226" s="247" t="s">
        <v>85</v>
      </c>
      <c r="AV226" s="14" t="s">
        <v>78</v>
      </c>
      <c r="AW226" s="14" t="s">
        <v>31</v>
      </c>
      <c r="AX226" s="14" t="s">
        <v>69</v>
      </c>
      <c r="AY226" s="247" t="s">
        <v>254</v>
      </c>
    </row>
    <row r="227" s="13" customFormat="1">
      <c r="A227" s="13"/>
      <c r="B227" s="227"/>
      <c r="C227" s="228"/>
      <c r="D227" s="220" t="s">
        <v>268</v>
      </c>
      <c r="E227" s="229" t="s">
        <v>19</v>
      </c>
      <c r="F227" s="230" t="s">
        <v>380</v>
      </c>
      <c r="G227" s="228"/>
      <c r="H227" s="229" t="s">
        <v>19</v>
      </c>
      <c r="I227" s="231"/>
      <c r="J227" s="228"/>
      <c r="K227" s="228"/>
      <c r="L227" s="232"/>
      <c r="M227" s="233"/>
      <c r="N227" s="234"/>
      <c r="O227" s="234"/>
      <c r="P227" s="234"/>
      <c r="Q227" s="234"/>
      <c r="R227" s="234"/>
      <c r="S227" s="234"/>
      <c r="T227" s="234"/>
      <c r="U227" s="235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6" t="s">
        <v>268</v>
      </c>
      <c r="AU227" s="236" t="s">
        <v>85</v>
      </c>
      <c r="AV227" s="13" t="s">
        <v>74</v>
      </c>
      <c r="AW227" s="13" t="s">
        <v>31</v>
      </c>
      <c r="AX227" s="13" t="s">
        <v>69</v>
      </c>
      <c r="AY227" s="236" t="s">
        <v>254</v>
      </c>
    </row>
    <row r="228" s="14" customFormat="1">
      <c r="A228" s="14"/>
      <c r="B228" s="237"/>
      <c r="C228" s="238"/>
      <c r="D228" s="220" t="s">
        <v>268</v>
      </c>
      <c r="E228" s="239" t="s">
        <v>19</v>
      </c>
      <c r="F228" s="240" t="s">
        <v>381</v>
      </c>
      <c r="G228" s="238"/>
      <c r="H228" s="241">
        <v>0.77500000000000002</v>
      </c>
      <c r="I228" s="242"/>
      <c r="J228" s="238"/>
      <c r="K228" s="238"/>
      <c r="L228" s="243"/>
      <c r="M228" s="244"/>
      <c r="N228" s="245"/>
      <c r="O228" s="245"/>
      <c r="P228" s="245"/>
      <c r="Q228" s="245"/>
      <c r="R228" s="245"/>
      <c r="S228" s="245"/>
      <c r="T228" s="245"/>
      <c r="U228" s="246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7" t="s">
        <v>268</v>
      </c>
      <c r="AU228" s="247" t="s">
        <v>85</v>
      </c>
      <c r="AV228" s="14" t="s">
        <v>78</v>
      </c>
      <c r="AW228" s="14" t="s">
        <v>31</v>
      </c>
      <c r="AX228" s="14" t="s">
        <v>69</v>
      </c>
      <c r="AY228" s="247" t="s">
        <v>254</v>
      </c>
    </row>
    <row r="229" s="15" customFormat="1">
      <c r="A229" s="15"/>
      <c r="B229" s="248"/>
      <c r="C229" s="249"/>
      <c r="D229" s="220" t="s">
        <v>268</v>
      </c>
      <c r="E229" s="250" t="s">
        <v>19</v>
      </c>
      <c r="F229" s="251" t="s">
        <v>285</v>
      </c>
      <c r="G229" s="249"/>
      <c r="H229" s="252">
        <v>22.177</v>
      </c>
      <c r="I229" s="253"/>
      <c r="J229" s="249"/>
      <c r="K229" s="249"/>
      <c r="L229" s="254"/>
      <c r="M229" s="255"/>
      <c r="N229" s="256"/>
      <c r="O229" s="256"/>
      <c r="P229" s="256"/>
      <c r="Q229" s="256"/>
      <c r="R229" s="256"/>
      <c r="S229" s="256"/>
      <c r="T229" s="256"/>
      <c r="U229" s="257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58" t="s">
        <v>268</v>
      </c>
      <c r="AU229" s="258" t="s">
        <v>85</v>
      </c>
      <c r="AV229" s="15" t="s">
        <v>262</v>
      </c>
      <c r="AW229" s="15" t="s">
        <v>31</v>
      </c>
      <c r="AX229" s="15" t="s">
        <v>74</v>
      </c>
      <c r="AY229" s="258" t="s">
        <v>254</v>
      </c>
    </row>
    <row r="230" s="2" customFormat="1" ht="24.15" customHeight="1">
      <c r="A230" s="40"/>
      <c r="B230" s="41"/>
      <c r="C230" s="207" t="s">
        <v>382</v>
      </c>
      <c r="D230" s="207" t="s">
        <v>258</v>
      </c>
      <c r="E230" s="208" t="s">
        <v>383</v>
      </c>
      <c r="F230" s="209" t="s">
        <v>384</v>
      </c>
      <c r="G230" s="210" t="s">
        <v>83</v>
      </c>
      <c r="H230" s="211">
        <v>4.7599999999999998</v>
      </c>
      <c r="I230" s="212"/>
      <c r="J230" s="213">
        <f>ROUND(I230*H230,2)</f>
        <v>0</v>
      </c>
      <c r="K230" s="209" t="s">
        <v>261</v>
      </c>
      <c r="L230" s="46"/>
      <c r="M230" s="214" t="s">
        <v>19</v>
      </c>
      <c r="N230" s="215" t="s">
        <v>41</v>
      </c>
      <c r="O230" s="86"/>
      <c r="P230" s="216">
        <f>O230*H230</f>
        <v>0</v>
      </c>
      <c r="Q230" s="216">
        <v>0</v>
      </c>
      <c r="R230" s="216">
        <f>Q230*H230</f>
        <v>0</v>
      </c>
      <c r="S230" s="216">
        <v>0.089999999999999997</v>
      </c>
      <c r="T230" s="216">
        <f>S230*H230</f>
        <v>0.42839999999999995</v>
      </c>
      <c r="U230" s="217" t="s">
        <v>19</v>
      </c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8" t="s">
        <v>262</v>
      </c>
      <c r="AT230" s="218" t="s">
        <v>258</v>
      </c>
      <c r="AU230" s="218" t="s">
        <v>85</v>
      </c>
      <c r="AY230" s="19" t="s">
        <v>254</v>
      </c>
      <c r="BE230" s="219">
        <f>IF(N230="základní",J230,0)</f>
        <v>0</v>
      </c>
      <c r="BF230" s="219">
        <f>IF(N230="snížená",J230,0)</f>
        <v>0</v>
      </c>
      <c r="BG230" s="219">
        <f>IF(N230="zákl. přenesená",J230,0)</f>
        <v>0</v>
      </c>
      <c r="BH230" s="219">
        <f>IF(N230="sníž. přenesená",J230,0)</f>
        <v>0</v>
      </c>
      <c r="BI230" s="219">
        <f>IF(N230="nulová",J230,0)</f>
        <v>0</v>
      </c>
      <c r="BJ230" s="19" t="s">
        <v>78</v>
      </c>
      <c r="BK230" s="219">
        <f>ROUND(I230*H230,2)</f>
        <v>0</v>
      </c>
      <c r="BL230" s="19" t="s">
        <v>262</v>
      </c>
      <c r="BM230" s="218" t="s">
        <v>385</v>
      </c>
    </row>
    <row r="231" s="2" customFormat="1">
      <c r="A231" s="40"/>
      <c r="B231" s="41"/>
      <c r="C231" s="42"/>
      <c r="D231" s="220" t="s">
        <v>264</v>
      </c>
      <c r="E231" s="42"/>
      <c r="F231" s="221" t="s">
        <v>386</v>
      </c>
      <c r="G231" s="42"/>
      <c r="H231" s="42"/>
      <c r="I231" s="222"/>
      <c r="J231" s="42"/>
      <c r="K231" s="42"/>
      <c r="L231" s="46"/>
      <c r="M231" s="223"/>
      <c r="N231" s="224"/>
      <c r="O231" s="86"/>
      <c r="P231" s="86"/>
      <c r="Q231" s="86"/>
      <c r="R231" s="86"/>
      <c r="S231" s="86"/>
      <c r="T231" s="86"/>
      <c r="U231" s="87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264</v>
      </c>
      <c r="AU231" s="19" t="s">
        <v>85</v>
      </c>
    </row>
    <row r="232" s="2" customFormat="1">
      <c r="A232" s="40"/>
      <c r="B232" s="41"/>
      <c r="C232" s="42"/>
      <c r="D232" s="225" t="s">
        <v>266</v>
      </c>
      <c r="E232" s="42"/>
      <c r="F232" s="226" t="s">
        <v>387</v>
      </c>
      <c r="G232" s="42"/>
      <c r="H232" s="42"/>
      <c r="I232" s="222"/>
      <c r="J232" s="42"/>
      <c r="K232" s="42"/>
      <c r="L232" s="46"/>
      <c r="M232" s="223"/>
      <c r="N232" s="224"/>
      <c r="O232" s="86"/>
      <c r="P232" s="86"/>
      <c r="Q232" s="86"/>
      <c r="R232" s="86"/>
      <c r="S232" s="86"/>
      <c r="T232" s="86"/>
      <c r="U232" s="87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266</v>
      </c>
      <c r="AU232" s="19" t="s">
        <v>85</v>
      </c>
    </row>
    <row r="233" s="14" customFormat="1">
      <c r="A233" s="14"/>
      <c r="B233" s="237"/>
      <c r="C233" s="238"/>
      <c r="D233" s="220" t="s">
        <v>268</v>
      </c>
      <c r="E233" s="239" t="s">
        <v>19</v>
      </c>
      <c r="F233" s="240" t="s">
        <v>114</v>
      </c>
      <c r="G233" s="238"/>
      <c r="H233" s="241">
        <v>3.7000000000000002</v>
      </c>
      <c r="I233" s="242"/>
      <c r="J233" s="238"/>
      <c r="K233" s="238"/>
      <c r="L233" s="243"/>
      <c r="M233" s="244"/>
      <c r="N233" s="245"/>
      <c r="O233" s="245"/>
      <c r="P233" s="245"/>
      <c r="Q233" s="245"/>
      <c r="R233" s="245"/>
      <c r="S233" s="245"/>
      <c r="T233" s="245"/>
      <c r="U233" s="246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7" t="s">
        <v>268</v>
      </c>
      <c r="AU233" s="247" t="s">
        <v>85</v>
      </c>
      <c r="AV233" s="14" t="s">
        <v>78</v>
      </c>
      <c r="AW233" s="14" t="s">
        <v>31</v>
      </c>
      <c r="AX233" s="14" t="s">
        <v>69</v>
      </c>
      <c r="AY233" s="247" t="s">
        <v>254</v>
      </c>
    </row>
    <row r="234" s="14" customFormat="1">
      <c r="A234" s="14"/>
      <c r="B234" s="237"/>
      <c r="C234" s="238"/>
      <c r="D234" s="220" t="s">
        <v>268</v>
      </c>
      <c r="E234" s="239" t="s">
        <v>19</v>
      </c>
      <c r="F234" s="240" t="s">
        <v>181</v>
      </c>
      <c r="G234" s="238"/>
      <c r="H234" s="241">
        <v>1.0600000000000001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5"/>
      <c r="U234" s="246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7" t="s">
        <v>268</v>
      </c>
      <c r="AU234" s="247" t="s">
        <v>85</v>
      </c>
      <c r="AV234" s="14" t="s">
        <v>78</v>
      </c>
      <c r="AW234" s="14" t="s">
        <v>31</v>
      </c>
      <c r="AX234" s="14" t="s">
        <v>69</v>
      </c>
      <c r="AY234" s="247" t="s">
        <v>254</v>
      </c>
    </row>
    <row r="235" s="15" customFormat="1">
      <c r="A235" s="15"/>
      <c r="B235" s="248"/>
      <c r="C235" s="249"/>
      <c r="D235" s="220" t="s">
        <v>268</v>
      </c>
      <c r="E235" s="250" t="s">
        <v>19</v>
      </c>
      <c r="F235" s="251" t="s">
        <v>285</v>
      </c>
      <c r="G235" s="249"/>
      <c r="H235" s="252">
        <v>4.7599999999999998</v>
      </c>
      <c r="I235" s="253"/>
      <c r="J235" s="249"/>
      <c r="K235" s="249"/>
      <c r="L235" s="254"/>
      <c r="M235" s="255"/>
      <c r="N235" s="256"/>
      <c r="O235" s="256"/>
      <c r="P235" s="256"/>
      <c r="Q235" s="256"/>
      <c r="R235" s="256"/>
      <c r="S235" s="256"/>
      <c r="T235" s="256"/>
      <c r="U235" s="257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58" t="s">
        <v>268</v>
      </c>
      <c r="AU235" s="258" t="s">
        <v>85</v>
      </c>
      <c r="AV235" s="15" t="s">
        <v>262</v>
      </c>
      <c r="AW235" s="15" t="s">
        <v>31</v>
      </c>
      <c r="AX235" s="15" t="s">
        <v>74</v>
      </c>
      <c r="AY235" s="258" t="s">
        <v>254</v>
      </c>
    </row>
    <row r="236" s="12" customFormat="1" ht="20.88" customHeight="1">
      <c r="A236" s="12"/>
      <c r="B236" s="191"/>
      <c r="C236" s="192"/>
      <c r="D236" s="193" t="s">
        <v>68</v>
      </c>
      <c r="E236" s="205" t="s">
        <v>388</v>
      </c>
      <c r="F236" s="205" t="s">
        <v>389</v>
      </c>
      <c r="G236" s="192"/>
      <c r="H236" s="192"/>
      <c r="I236" s="195"/>
      <c r="J236" s="206">
        <f>BK236</f>
        <v>0</v>
      </c>
      <c r="K236" s="192"/>
      <c r="L236" s="197"/>
      <c r="M236" s="198"/>
      <c r="N236" s="199"/>
      <c r="O236" s="199"/>
      <c r="P236" s="200">
        <f>SUM(P237:P257)</f>
        <v>0</v>
      </c>
      <c r="Q236" s="199"/>
      <c r="R236" s="200">
        <f>SUM(R237:R257)</f>
        <v>0</v>
      </c>
      <c r="S236" s="199"/>
      <c r="T236" s="200">
        <f>SUM(T237:T257)</f>
        <v>0.57864000000000004</v>
      </c>
      <c r="U236" s="201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02" t="s">
        <v>74</v>
      </c>
      <c r="AT236" s="203" t="s">
        <v>68</v>
      </c>
      <c r="AU236" s="203" t="s">
        <v>78</v>
      </c>
      <c r="AY236" s="202" t="s">
        <v>254</v>
      </c>
      <c r="BK236" s="204">
        <f>SUM(BK237:BK257)</f>
        <v>0</v>
      </c>
    </row>
    <row r="237" s="2" customFormat="1" ht="24.15" customHeight="1">
      <c r="A237" s="40"/>
      <c r="B237" s="41"/>
      <c r="C237" s="207" t="s">
        <v>390</v>
      </c>
      <c r="D237" s="207" t="s">
        <v>258</v>
      </c>
      <c r="E237" s="208" t="s">
        <v>391</v>
      </c>
      <c r="F237" s="209" t="s">
        <v>392</v>
      </c>
      <c r="G237" s="210" t="s">
        <v>393</v>
      </c>
      <c r="H237" s="211">
        <v>4</v>
      </c>
      <c r="I237" s="212"/>
      <c r="J237" s="213">
        <f>ROUND(I237*H237,2)</f>
        <v>0</v>
      </c>
      <c r="K237" s="209" t="s">
        <v>261</v>
      </c>
      <c r="L237" s="46"/>
      <c r="M237" s="214" t="s">
        <v>19</v>
      </c>
      <c r="N237" s="215" t="s">
        <v>41</v>
      </c>
      <c r="O237" s="86"/>
      <c r="P237" s="216">
        <f>O237*H237</f>
        <v>0</v>
      </c>
      <c r="Q237" s="216">
        <v>0</v>
      </c>
      <c r="R237" s="216">
        <f>Q237*H237</f>
        <v>0</v>
      </c>
      <c r="S237" s="216">
        <v>0.001</v>
      </c>
      <c r="T237" s="216">
        <f>S237*H237</f>
        <v>0.0040000000000000001</v>
      </c>
      <c r="U237" s="217" t="s">
        <v>19</v>
      </c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8" t="s">
        <v>262</v>
      </c>
      <c r="AT237" s="218" t="s">
        <v>258</v>
      </c>
      <c r="AU237" s="218" t="s">
        <v>85</v>
      </c>
      <c r="AY237" s="19" t="s">
        <v>254</v>
      </c>
      <c r="BE237" s="219">
        <f>IF(N237="základní",J237,0)</f>
        <v>0</v>
      </c>
      <c r="BF237" s="219">
        <f>IF(N237="snížená",J237,0)</f>
        <v>0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19" t="s">
        <v>78</v>
      </c>
      <c r="BK237" s="219">
        <f>ROUND(I237*H237,2)</f>
        <v>0</v>
      </c>
      <c r="BL237" s="19" t="s">
        <v>262</v>
      </c>
      <c r="BM237" s="218" t="s">
        <v>394</v>
      </c>
    </row>
    <row r="238" s="2" customFormat="1">
      <c r="A238" s="40"/>
      <c r="B238" s="41"/>
      <c r="C238" s="42"/>
      <c r="D238" s="220" t="s">
        <v>264</v>
      </c>
      <c r="E238" s="42"/>
      <c r="F238" s="221" t="s">
        <v>395</v>
      </c>
      <c r="G238" s="42"/>
      <c r="H238" s="42"/>
      <c r="I238" s="222"/>
      <c r="J238" s="42"/>
      <c r="K238" s="42"/>
      <c r="L238" s="46"/>
      <c r="M238" s="223"/>
      <c r="N238" s="224"/>
      <c r="O238" s="86"/>
      <c r="P238" s="86"/>
      <c r="Q238" s="86"/>
      <c r="R238" s="86"/>
      <c r="S238" s="86"/>
      <c r="T238" s="86"/>
      <c r="U238" s="87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264</v>
      </c>
      <c r="AU238" s="19" t="s">
        <v>85</v>
      </c>
    </row>
    <row r="239" s="2" customFormat="1">
      <c r="A239" s="40"/>
      <c r="B239" s="41"/>
      <c r="C239" s="42"/>
      <c r="D239" s="225" t="s">
        <v>266</v>
      </c>
      <c r="E239" s="42"/>
      <c r="F239" s="226" t="s">
        <v>396</v>
      </c>
      <c r="G239" s="42"/>
      <c r="H239" s="42"/>
      <c r="I239" s="222"/>
      <c r="J239" s="42"/>
      <c r="K239" s="42"/>
      <c r="L239" s="46"/>
      <c r="M239" s="223"/>
      <c r="N239" s="224"/>
      <c r="O239" s="86"/>
      <c r="P239" s="86"/>
      <c r="Q239" s="86"/>
      <c r="R239" s="86"/>
      <c r="S239" s="86"/>
      <c r="T239" s="86"/>
      <c r="U239" s="87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266</v>
      </c>
      <c r="AU239" s="19" t="s">
        <v>85</v>
      </c>
    </row>
    <row r="240" s="14" customFormat="1">
      <c r="A240" s="14"/>
      <c r="B240" s="237"/>
      <c r="C240" s="238"/>
      <c r="D240" s="220" t="s">
        <v>268</v>
      </c>
      <c r="E240" s="239" t="s">
        <v>19</v>
      </c>
      <c r="F240" s="240" t="s">
        <v>262</v>
      </c>
      <c r="G240" s="238"/>
      <c r="H240" s="241">
        <v>4</v>
      </c>
      <c r="I240" s="242"/>
      <c r="J240" s="238"/>
      <c r="K240" s="238"/>
      <c r="L240" s="243"/>
      <c r="M240" s="244"/>
      <c r="N240" s="245"/>
      <c r="O240" s="245"/>
      <c r="P240" s="245"/>
      <c r="Q240" s="245"/>
      <c r="R240" s="245"/>
      <c r="S240" s="245"/>
      <c r="T240" s="245"/>
      <c r="U240" s="246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7" t="s">
        <v>268</v>
      </c>
      <c r="AU240" s="247" t="s">
        <v>85</v>
      </c>
      <c r="AV240" s="14" t="s">
        <v>78</v>
      </c>
      <c r="AW240" s="14" t="s">
        <v>31</v>
      </c>
      <c r="AX240" s="14" t="s">
        <v>74</v>
      </c>
      <c r="AY240" s="247" t="s">
        <v>254</v>
      </c>
    </row>
    <row r="241" s="2" customFormat="1" ht="16.5" customHeight="1">
      <c r="A241" s="40"/>
      <c r="B241" s="41"/>
      <c r="C241" s="207" t="s">
        <v>397</v>
      </c>
      <c r="D241" s="207" t="s">
        <v>258</v>
      </c>
      <c r="E241" s="208" t="s">
        <v>398</v>
      </c>
      <c r="F241" s="209" t="s">
        <v>399</v>
      </c>
      <c r="G241" s="210" t="s">
        <v>299</v>
      </c>
      <c r="H241" s="211">
        <v>8.6199999999999992</v>
      </c>
      <c r="I241" s="212"/>
      <c r="J241" s="213">
        <f>ROUND(I241*H241,2)</f>
        <v>0</v>
      </c>
      <c r="K241" s="209" t="s">
        <v>261</v>
      </c>
      <c r="L241" s="46"/>
      <c r="M241" s="214" t="s">
        <v>19</v>
      </c>
      <c r="N241" s="215" t="s">
        <v>41</v>
      </c>
      <c r="O241" s="86"/>
      <c r="P241" s="216">
        <f>O241*H241</f>
        <v>0</v>
      </c>
      <c r="Q241" s="216">
        <v>0</v>
      </c>
      <c r="R241" s="216">
        <f>Q241*H241</f>
        <v>0</v>
      </c>
      <c r="S241" s="216">
        <v>0.036999999999999998</v>
      </c>
      <c r="T241" s="216">
        <f>S241*H241</f>
        <v>0.31893999999999995</v>
      </c>
      <c r="U241" s="217" t="s">
        <v>19</v>
      </c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8" t="s">
        <v>262</v>
      </c>
      <c r="AT241" s="218" t="s">
        <v>258</v>
      </c>
      <c r="AU241" s="218" t="s">
        <v>85</v>
      </c>
      <c r="AY241" s="19" t="s">
        <v>254</v>
      </c>
      <c r="BE241" s="219">
        <f>IF(N241="základní",J241,0)</f>
        <v>0</v>
      </c>
      <c r="BF241" s="219">
        <f>IF(N241="snížená",J241,0)</f>
        <v>0</v>
      </c>
      <c r="BG241" s="219">
        <f>IF(N241="zákl. přenesená",J241,0)</f>
        <v>0</v>
      </c>
      <c r="BH241" s="219">
        <f>IF(N241="sníž. přenesená",J241,0)</f>
        <v>0</v>
      </c>
      <c r="BI241" s="219">
        <f>IF(N241="nulová",J241,0)</f>
        <v>0</v>
      </c>
      <c r="BJ241" s="19" t="s">
        <v>78</v>
      </c>
      <c r="BK241" s="219">
        <f>ROUND(I241*H241,2)</f>
        <v>0</v>
      </c>
      <c r="BL241" s="19" t="s">
        <v>262</v>
      </c>
      <c r="BM241" s="218" t="s">
        <v>400</v>
      </c>
    </row>
    <row r="242" s="2" customFormat="1">
      <c r="A242" s="40"/>
      <c r="B242" s="41"/>
      <c r="C242" s="42"/>
      <c r="D242" s="220" t="s">
        <v>264</v>
      </c>
      <c r="E242" s="42"/>
      <c r="F242" s="221" t="s">
        <v>401</v>
      </c>
      <c r="G242" s="42"/>
      <c r="H242" s="42"/>
      <c r="I242" s="222"/>
      <c r="J242" s="42"/>
      <c r="K242" s="42"/>
      <c r="L242" s="46"/>
      <c r="M242" s="223"/>
      <c r="N242" s="224"/>
      <c r="O242" s="86"/>
      <c r="P242" s="86"/>
      <c r="Q242" s="86"/>
      <c r="R242" s="86"/>
      <c r="S242" s="86"/>
      <c r="T242" s="86"/>
      <c r="U242" s="87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264</v>
      </c>
      <c r="AU242" s="19" t="s">
        <v>85</v>
      </c>
    </row>
    <row r="243" s="2" customFormat="1">
      <c r="A243" s="40"/>
      <c r="B243" s="41"/>
      <c r="C243" s="42"/>
      <c r="D243" s="225" t="s">
        <v>266</v>
      </c>
      <c r="E243" s="42"/>
      <c r="F243" s="226" t="s">
        <v>402</v>
      </c>
      <c r="G243" s="42"/>
      <c r="H243" s="42"/>
      <c r="I243" s="222"/>
      <c r="J243" s="42"/>
      <c r="K243" s="42"/>
      <c r="L243" s="46"/>
      <c r="M243" s="223"/>
      <c r="N243" s="224"/>
      <c r="O243" s="86"/>
      <c r="P243" s="86"/>
      <c r="Q243" s="86"/>
      <c r="R243" s="86"/>
      <c r="S243" s="86"/>
      <c r="T243" s="86"/>
      <c r="U243" s="87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266</v>
      </c>
      <c r="AU243" s="19" t="s">
        <v>85</v>
      </c>
    </row>
    <row r="244" s="13" customFormat="1">
      <c r="A244" s="13"/>
      <c r="B244" s="227"/>
      <c r="C244" s="228"/>
      <c r="D244" s="220" t="s">
        <v>268</v>
      </c>
      <c r="E244" s="229" t="s">
        <v>19</v>
      </c>
      <c r="F244" s="230" t="s">
        <v>403</v>
      </c>
      <c r="G244" s="228"/>
      <c r="H244" s="229" t="s">
        <v>19</v>
      </c>
      <c r="I244" s="231"/>
      <c r="J244" s="228"/>
      <c r="K244" s="228"/>
      <c r="L244" s="232"/>
      <c r="M244" s="233"/>
      <c r="N244" s="234"/>
      <c r="O244" s="234"/>
      <c r="P244" s="234"/>
      <c r="Q244" s="234"/>
      <c r="R244" s="234"/>
      <c r="S244" s="234"/>
      <c r="T244" s="234"/>
      <c r="U244" s="235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6" t="s">
        <v>268</v>
      </c>
      <c r="AU244" s="236" t="s">
        <v>85</v>
      </c>
      <c r="AV244" s="13" t="s">
        <v>74</v>
      </c>
      <c r="AW244" s="13" t="s">
        <v>31</v>
      </c>
      <c r="AX244" s="13" t="s">
        <v>69</v>
      </c>
      <c r="AY244" s="236" t="s">
        <v>254</v>
      </c>
    </row>
    <row r="245" s="14" customFormat="1">
      <c r="A245" s="14"/>
      <c r="B245" s="237"/>
      <c r="C245" s="238"/>
      <c r="D245" s="220" t="s">
        <v>268</v>
      </c>
      <c r="E245" s="239" t="s">
        <v>19</v>
      </c>
      <c r="F245" s="240" t="s">
        <v>404</v>
      </c>
      <c r="G245" s="238"/>
      <c r="H245" s="241">
        <v>3.3999999999999999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5"/>
      <c r="U245" s="246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7" t="s">
        <v>268</v>
      </c>
      <c r="AU245" s="247" t="s">
        <v>85</v>
      </c>
      <c r="AV245" s="14" t="s">
        <v>78</v>
      </c>
      <c r="AW245" s="14" t="s">
        <v>31</v>
      </c>
      <c r="AX245" s="14" t="s">
        <v>69</v>
      </c>
      <c r="AY245" s="247" t="s">
        <v>254</v>
      </c>
    </row>
    <row r="246" s="14" customFormat="1">
      <c r="A246" s="14"/>
      <c r="B246" s="237"/>
      <c r="C246" s="238"/>
      <c r="D246" s="220" t="s">
        <v>268</v>
      </c>
      <c r="E246" s="239" t="s">
        <v>19</v>
      </c>
      <c r="F246" s="240" t="s">
        <v>405</v>
      </c>
      <c r="G246" s="238"/>
      <c r="H246" s="241">
        <v>5.2199999999999998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5"/>
      <c r="U246" s="246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7" t="s">
        <v>268</v>
      </c>
      <c r="AU246" s="247" t="s">
        <v>85</v>
      </c>
      <c r="AV246" s="14" t="s">
        <v>78</v>
      </c>
      <c r="AW246" s="14" t="s">
        <v>31</v>
      </c>
      <c r="AX246" s="14" t="s">
        <v>69</v>
      </c>
      <c r="AY246" s="247" t="s">
        <v>254</v>
      </c>
    </row>
    <row r="247" s="15" customFormat="1">
      <c r="A247" s="15"/>
      <c r="B247" s="248"/>
      <c r="C247" s="249"/>
      <c r="D247" s="220" t="s">
        <v>268</v>
      </c>
      <c r="E247" s="250" t="s">
        <v>19</v>
      </c>
      <c r="F247" s="251" t="s">
        <v>285</v>
      </c>
      <c r="G247" s="249"/>
      <c r="H247" s="252">
        <v>8.6199999999999992</v>
      </c>
      <c r="I247" s="253"/>
      <c r="J247" s="249"/>
      <c r="K247" s="249"/>
      <c r="L247" s="254"/>
      <c r="M247" s="255"/>
      <c r="N247" s="256"/>
      <c r="O247" s="256"/>
      <c r="P247" s="256"/>
      <c r="Q247" s="256"/>
      <c r="R247" s="256"/>
      <c r="S247" s="256"/>
      <c r="T247" s="256"/>
      <c r="U247" s="257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58" t="s">
        <v>268</v>
      </c>
      <c r="AU247" s="258" t="s">
        <v>85</v>
      </c>
      <c r="AV247" s="15" t="s">
        <v>262</v>
      </c>
      <c r="AW247" s="15" t="s">
        <v>31</v>
      </c>
      <c r="AX247" s="15" t="s">
        <v>74</v>
      </c>
      <c r="AY247" s="258" t="s">
        <v>254</v>
      </c>
    </row>
    <row r="248" s="2" customFormat="1" ht="24.15" customHeight="1">
      <c r="A248" s="40"/>
      <c r="B248" s="41"/>
      <c r="C248" s="207" t="s">
        <v>406</v>
      </c>
      <c r="D248" s="207" t="s">
        <v>258</v>
      </c>
      <c r="E248" s="208" t="s">
        <v>407</v>
      </c>
      <c r="F248" s="209" t="s">
        <v>408</v>
      </c>
      <c r="G248" s="210" t="s">
        <v>393</v>
      </c>
      <c r="H248" s="211">
        <v>16</v>
      </c>
      <c r="I248" s="212"/>
      <c r="J248" s="213">
        <f>ROUND(I248*H248,2)</f>
        <v>0</v>
      </c>
      <c r="K248" s="209" t="s">
        <v>261</v>
      </c>
      <c r="L248" s="46"/>
      <c r="M248" s="214" t="s">
        <v>19</v>
      </c>
      <c r="N248" s="215" t="s">
        <v>41</v>
      </c>
      <c r="O248" s="86"/>
      <c r="P248" s="216">
        <f>O248*H248</f>
        <v>0</v>
      </c>
      <c r="Q248" s="216">
        <v>0</v>
      </c>
      <c r="R248" s="216">
        <f>Q248*H248</f>
        <v>0</v>
      </c>
      <c r="S248" s="216">
        <v>0.001</v>
      </c>
      <c r="T248" s="216">
        <f>S248*H248</f>
        <v>0.016</v>
      </c>
      <c r="U248" s="217" t="s">
        <v>19</v>
      </c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8" t="s">
        <v>262</v>
      </c>
      <c r="AT248" s="218" t="s">
        <v>258</v>
      </c>
      <c r="AU248" s="218" t="s">
        <v>85</v>
      </c>
      <c r="AY248" s="19" t="s">
        <v>254</v>
      </c>
      <c r="BE248" s="219">
        <f>IF(N248="základní",J248,0)</f>
        <v>0</v>
      </c>
      <c r="BF248" s="219">
        <f>IF(N248="snížená",J248,0)</f>
        <v>0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19" t="s">
        <v>78</v>
      </c>
      <c r="BK248" s="219">
        <f>ROUND(I248*H248,2)</f>
        <v>0</v>
      </c>
      <c r="BL248" s="19" t="s">
        <v>262</v>
      </c>
      <c r="BM248" s="218" t="s">
        <v>409</v>
      </c>
    </row>
    <row r="249" s="2" customFormat="1">
      <c r="A249" s="40"/>
      <c r="B249" s="41"/>
      <c r="C249" s="42"/>
      <c r="D249" s="220" t="s">
        <v>264</v>
      </c>
      <c r="E249" s="42"/>
      <c r="F249" s="221" t="s">
        <v>410</v>
      </c>
      <c r="G249" s="42"/>
      <c r="H249" s="42"/>
      <c r="I249" s="222"/>
      <c r="J249" s="42"/>
      <c r="K249" s="42"/>
      <c r="L249" s="46"/>
      <c r="M249" s="223"/>
      <c r="N249" s="224"/>
      <c r="O249" s="86"/>
      <c r="P249" s="86"/>
      <c r="Q249" s="86"/>
      <c r="R249" s="86"/>
      <c r="S249" s="86"/>
      <c r="T249" s="86"/>
      <c r="U249" s="87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264</v>
      </c>
      <c r="AU249" s="19" t="s">
        <v>85</v>
      </c>
    </row>
    <row r="250" s="2" customFormat="1">
      <c r="A250" s="40"/>
      <c r="B250" s="41"/>
      <c r="C250" s="42"/>
      <c r="D250" s="225" t="s">
        <v>266</v>
      </c>
      <c r="E250" s="42"/>
      <c r="F250" s="226" t="s">
        <v>411</v>
      </c>
      <c r="G250" s="42"/>
      <c r="H250" s="42"/>
      <c r="I250" s="222"/>
      <c r="J250" s="42"/>
      <c r="K250" s="42"/>
      <c r="L250" s="46"/>
      <c r="M250" s="223"/>
      <c r="N250" s="224"/>
      <c r="O250" s="86"/>
      <c r="P250" s="86"/>
      <c r="Q250" s="86"/>
      <c r="R250" s="86"/>
      <c r="S250" s="86"/>
      <c r="T250" s="86"/>
      <c r="U250" s="87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266</v>
      </c>
      <c r="AU250" s="19" t="s">
        <v>85</v>
      </c>
    </row>
    <row r="251" s="13" customFormat="1">
      <c r="A251" s="13"/>
      <c r="B251" s="227"/>
      <c r="C251" s="228"/>
      <c r="D251" s="220" t="s">
        <v>268</v>
      </c>
      <c r="E251" s="229" t="s">
        <v>19</v>
      </c>
      <c r="F251" s="230" t="s">
        <v>412</v>
      </c>
      <c r="G251" s="228"/>
      <c r="H251" s="229" t="s">
        <v>19</v>
      </c>
      <c r="I251" s="231"/>
      <c r="J251" s="228"/>
      <c r="K251" s="228"/>
      <c r="L251" s="232"/>
      <c r="M251" s="233"/>
      <c r="N251" s="234"/>
      <c r="O251" s="234"/>
      <c r="P251" s="234"/>
      <c r="Q251" s="234"/>
      <c r="R251" s="234"/>
      <c r="S251" s="234"/>
      <c r="T251" s="234"/>
      <c r="U251" s="235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6" t="s">
        <v>268</v>
      </c>
      <c r="AU251" s="236" t="s">
        <v>85</v>
      </c>
      <c r="AV251" s="13" t="s">
        <v>74</v>
      </c>
      <c r="AW251" s="13" t="s">
        <v>31</v>
      </c>
      <c r="AX251" s="13" t="s">
        <v>69</v>
      </c>
      <c r="AY251" s="236" t="s">
        <v>254</v>
      </c>
    </row>
    <row r="252" s="14" customFormat="1">
      <c r="A252" s="14"/>
      <c r="B252" s="237"/>
      <c r="C252" s="238"/>
      <c r="D252" s="220" t="s">
        <v>268</v>
      </c>
      <c r="E252" s="239" t="s">
        <v>19</v>
      </c>
      <c r="F252" s="240" t="s">
        <v>413</v>
      </c>
      <c r="G252" s="238"/>
      <c r="H252" s="241">
        <v>16</v>
      </c>
      <c r="I252" s="242"/>
      <c r="J252" s="238"/>
      <c r="K252" s="238"/>
      <c r="L252" s="243"/>
      <c r="M252" s="244"/>
      <c r="N252" s="245"/>
      <c r="O252" s="245"/>
      <c r="P252" s="245"/>
      <c r="Q252" s="245"/>
      <c r="R252" s="245"/>
      <c r="S252" s="245"/>
      <c r="T252" s="245"/>
      <c r="U252" s="246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7" t="s">
        <v>268</v>
      </c>
      <c r="AU252" s="247" t="s">
        <v>85</v>
      </c>
      <c r="AV252" s="14" t="s">
        <v>78</v>
      </c>
      <c r="AW252" s="14" t="s">
        <v>31</v>
      </c>
      <c r="AX252" s="14" t="s">
        <v>69</v>
      </c>
      <c r="AY252" s="247" t="s">
        <v>254</v>
      </c>
    </row>
    <row r="253" s="2" customFormat="1" ht="24.15" customHeight="1">
      <c r="A253" s="40"/>
      <c r="B253" s="41"/>
      <c r="C253" s="207" t="s">
        <v>7</v>
      </c>
      <c r="D253" s="207" t="s">
        <v>258</v>
      </c>
      <c r="E253" s="208" t="s">
        <v>414</v>
      </c>
      <c r="F253" s="209" t="s">
        <v>415</v>
      </c>
      <c r="G253" s="210" t="s">
        <v>83</v>
      </c>
      <c r="H253" s="211">
        <v>3.5249999999999999</v>
      </c>
      <c r="I253" s="212"/>
      <c r="J253" s="213">
        <f>ROUND(I253*H253,2)</f>
        <v>0</v>
      </c>
      <c r="K253" s="209" t="s">
        <v>261</v>
      </c>
      <c r="L253" s="46"/>
      <c r="M253" s="214" t="s">
        <v>19</v>
      </c>
      <c r="N253" s="215" t="s">
        <v>41</v>
      </c>
      <c r="O253" s="86"/>
      <c r="P253" s="216">
        <f>O253*H253</f>
        <v>0</v>
      </c>
      <c r="Q253" s="216">
        <v>0</v>
      </c>
      <c r="R253" s="216">
        <f>Q253*H253</f>
        <v>0</v>
      </c>
      <c r="S253" s="216">
        <v>0.068000000000000005</v>
      </c>
      <c r="T253" s="216">
        <f>S253*H253</f>
        <v>0.23970000000000002</v>
      </c>
      <c r="U253" s="217" t="s">
        <v>19</v>
      </c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8" t="s">
        <v>262</v>
      </c>
      <c r="AT253" s="218" t="s">
        <v>258</v>
      </c>
      <c r="AU253" s="218" t="s">
        <v>85</v>
      </c>
      <c r="AY253" s="19" t="s">
        <v>254</v>
      </c>
      <c r="BE253" s="219">
        <f>IF(N253="základní",J253,0)</f>
        <v>0</v>
      </c>
      <c r="BF253" s="219">
        <f>IF(N253="snížená",J253,0)</f>
        <v>0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19" t="s">
        <v>78</v>
      </c>
      <c r="BK253" s="219">
        <f>ROUND(I253*H253,2)</f>
        <v>0</v>
      </c>
      <c r="BL253" s="19" t="s">
        <v>262</v>
      </c>
      <c r="BM253" s="218" t="s">
        <v>416</v>
      </c>
    </row>
    <row r="254" s="2" customFormat="1">
      <c r="A254" s="40"/>
      <c r="B254" s="41"/>
      <c r="C254" s="42"/>
      <c r="D254" s="220" t="s">
        <v>264</v>
      </c>
      <c r="E254" s="42"/>
      <c r="F254" s="221" t="s">
        <v>417</v>
      </c>
      <c r="G254" s="42"/>
      <c r="H254" s="42"/>
      <c r="I254" s="222"/>
      <c r="J254" s="42"/>
      <c r="K254" s="42"/>
      <c r="L254" s="46"/>
      <c r="M254" s="223"/>
      <c r="N254" s="224"/>
      <c r="O254" s="86"/>
      <c r="P254" s="86"/>
      <c r="Q254" s="86"/>
      <c r="R254" s="86"/>
      <c r="S254" s="86"/>
      <c r="T254" s="86"/>
      <c r="U254" s="87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264</v>
      </c>
      <c r="AU254" s="19" t="s">
        <v>85</v>
      </c>
    </row>
    <row r="255" s="2" customFormat="1">
      <c r="A255" s="40"/>
      <c r="B255" s="41"/>
      <c r="C255" s="42"/>
      <c r="D255" s="225" t="s">
        <v>266</v>
      </c>
      <c r="E255" s="42"/>
      <c r="F255" s="226" t="s">
        <v>418</v>
      </c>
      <c r="G255" s="42"/>
      <c r="H255" s="42"/>
      <c r="I255" s="222"/>
      <c r="J255" s="42"/>
      <c r="K255" s="42"/>
      <c r="L255" s="46"/>
      <c r="M255" s="223"/>
      <c r="N255" s="224"/>
      <c r="O255" s="86"/>
      <c r="P255" s="86"/>
      <c r="Q255" s="86"/>
      <c r="R255" s="86"/>
      <c r="S255" s="86"/>
      <c r="T255" s="86"/>
      <c r="U255" s="87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266</v>
      </c>
      <c r="AU255" s="19" t="s">
        <v>85</v>
      </c>
    </row>
    <row r="256" s="13" customFormat="1">
      <c r="A256" s="13"/>
      <c r="B256" s="227"/>
      <c r="C256" s="228"/>
      <c r="D256" s="220" t="s">
        <v>268</v>
      </c>
      <c r="E256" s="229" t="s">
        <v>19</v>
      </c>
      <c r="F256" s="230" t="s">
        <v>419</v>
      </c>
      <c r="G256" s="228"/>
      <c r="H256" s="229" t="s">
        <v>19</v>
      </c>
      <c r="I256" s="231"/>
      <c r="J256" s="228"/>
      <c r="K256" s="228"/>
      <c r="L256" s="232"/>
      <c r="M256" s="233"/>
      <c r="N256" s="234"/>
      <c r="O256" s="234"/>
      <c r="P256" s="234"/>
      <c r="Q256" s="234"/>
      <c r="R256" s="234"/>
      <c r="S256" s="234"/>
      <c r="T256" s="234"/>
      <c r="U256" s="235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6" t="s">
        <v>268</v>
      </c>
      <c r="AU256" s="236" t="s">
        <v>85</v>
      </c>
      <c r="AV256" s="13" t="s">
        <v>74</v>
      </c>
      <c r="AW256" s="13" t="s">
        <v>31</v>
      </c>
      <c r="AX256" s="13" t="s">
        <v>69</v>
      </c>
      <c r="AY256" s="236" t="s">
        <v>254</v>
      </c>
    </row>
    <row r="257" s="14" customFormat="1">
      <c r="A257" s="14"/>
      <c r="B257" s="237"/>
      <c r="C257" s="238"/>
      <c r="D257" s="220" t="s">
        <v>268</v>
      </c>
      <c r="E257" s="239" t="s">
        <v>19</v>
      </c>
      <c r="F257" s="240" t="s">
        <v>420</v>
      </c>
      <c r="G257" s="238"/>
      <c r="H257" s="241">
        <v>3.5249999999999999</v>
      </c>
      <c r="I257" s="242"/>
      <c r="J257" s="238"/>
      <c r="K257" s="238"/>
      <c r="L257" s="243"/>
      <c r="M257" s="244"/>
      <c r="N257" s="245"/>
      <c r="O257" s="245"/>
      <c r="P257" s="245"/>
      <c r="Q257" s="245"/>
      <c r="R257" s="245"/>
      <c r="S257" s="245"/>
      <c r="T257" s="245"/>
      <c r="U257" s="246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7" t="s">
        <v>268</v>
      </c>
      <c r="AU257" s="247" t="s">
        <v>85</v>
      </c>
      <c r="AV257" s="14" t="s">
        <v>78</v>
      </c>
      <c r="AW257" s="14" t="s">
        <v>31</v>
      </c>
      <c r="AX257" s="14" t="s">
        <v>74</v>
      </c>
      <c r="AY257" s="247" t="s">
        <v>254</v>
      </c>
    </row>
    <row r="258" s="12" customFormat="1" ht="20.88" customHeight="1">
      <c r="A258" s="12"/>
      <c r="B258" s="191"/>
      <c r="C258" s="192"/>
      <c r="D258" s="193" t="s">
        <v>68</v>
      </c>
      <c r="E258" s="205" t="s">
        <v>421</v>
      </c>
      <c r="F258" s="205" t="s">
        <v>422</v>
      </c>
      <c r="G258" s="192"/>
      <c r="H258" s="192"/>
      <c r="I258" s="195"/>
      <c r="J258" s="206">
        <f>BK258</f>
        <v>0</v>
      </c>
      <c r="K258" s="192"/>
      <c r="L258" s="197"/>
      <c r="M258" s="198"/>
      <c r="N258" s="199"/>
      <c r="O258" s="199"/>
      <c r="P258" s="200">
        <f>SUM(P259:P278)</f>
        <v>0</v>
      </c>
      <c r="Q258" s="199"/>
      <c r="R258" s="200">
        <f>SUM(R259:R278)</f>
        <v>0</v>
      </c>
      <c r="S258" s="199"/>
      <c r="T258" s="200">
        <f>SUM(T259:T278)</f>
        <v>0</v>
      </c>
      <c r="U258" s="201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02" t="s">
        <v>74</v>
      </c>
      <c r="AT258" s="203" t="s">
        <v>68</v>
      </c>
      <c r="AU258" s="203" t="s">
        <v>78</v>
      </c>
      <c r="AY258" s="202" t="s">
        <v>254</v>
      </c>
      <c r="BK258" s="204">
        <f>SUM(BK259:BK278)</f>
        <v>0</v>
      </c>
    </row>
    <row r="259" s="2" customFormat="1" ht="16.5" customHeight="1">
      <c r="A259" s="40"/>
      <c r="B259" s="41"/>
      <c r="C259" s="207" t="s">
        <v>423</v>
      </c>
      <c r="D259" s="207" t="s">
        <v>258</v>
      </c>
      <c r="E259" s="208" t="s">
        <v>424</v>
      </c>
      <c r="F259" s="209" t="s">
        <v>425</v>
      </c>
      <c r="G259" s="210" t="s">
        <v>426</v>
      </c>
      <c r="H259" s="211">
        <v>3.1589999999999998</v>
      </c>
      <c r="I259" s="212"/>
      <c r="J259" s="213">
        <f>ROUND(I259*H259,2)</f>
        <v>0</v>
      </c>
      <c r="K259" s="209" t="s">
        <v>261</v>
      </c>
      <c r="L259" s="46"/>
      <c r="M259" s="214" t="s">
        <v>19</v>
      </c>
      <c r="N259" s="215" t="s">
        <v>41</v>
      </c>
      <c r="O259" s="86"/>
      <c r="P259" s="216">
        <f>O259*H259</f>
        <v>0</v>
      </c>
      <c r="Q259" s="216">
        <v>0</v>
      </c>
      <c r="R259" s="216">
        <f>Q259*H259</f>
        <v>0</v>
      </c>
      <c r="S259" s="216">
        <v>0</v>
      </c>
      <c r="T259" s="216">
        <f>S259*H259</f>
        <v>0</v>
      </c>
      <c r="U259" s="217" t="s">
        <v>19</v>
      </c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8" t="s">
        <v>262</v>
      </c>
      <c r="AT259" s="218" t="s">
        <v>258</v>
      </c>
      <c r="AU259" s="218" t="s">
        <v>85</v>
      </c>
      <c r="AY259" s="19" t="s">
        <v>254</v>
      </c>
      <c r="BE259" s="219">
        <f>IF(N259="základní",J259,0)</f>
        <v>0</v>
      </c>
      <c r="BF259" s="219">
        <f>IF(N259="snížená",J259,0)</f>
        <v>0</v>
      </c>
      <c r="BG259" s="219">
        <f>IF(N259="zákl. přenesená",J259,0)</f>
        <v>0</v>
      </c>
      <c r="BH259" s="219">
        <f>IF(N259="sníž. přenesená",J259,0)</f>
        <v>0</v>
      </c>
      <c r="BI259" s="219">
        <f>IF(N259="nulová",J259,0)</f>
        <v>0</v>
      </c>
      <c r="BJ259" s="19" t="s">
        <v>78</v>
      </c>
      <c r="BK259" s="219">
        <f>ROUND(I259*H259,2)</f>
        <v>0</v>
      </c>
      <c r="BL259" s="19" t="s">
        <v>262</v>
      </c>
      <c r="BM259" s="218" t="s">
        <v>427</v>
      </c>
    </row>
    <row r="260" s="2" customFormat="1">
      <c r="A260" s="40"/>
      <c r="B260" s="41"/>
      <c r="C260" s="42"/>
      <c r="D260" s="220" t="s">
        <v>264</v>
      </c>
      <c r="E260" s="42"/>
      <c r="F260" s="221" t="s">
        <v>428</v>
      </c>
      <c r="G260" s="42"/>
      <c r="H260" s="42"/>
      <c r="I260" s="222"/>
      <c r="J260" s="42"/>
      <c r="K260" s="42"/>
      <c r="L260" s="46"/>
      <c r="M260" s="223"/>
      <c r="N260" s="224"/>
      <c r="O260" s="86"/>
      <c r="P260" s="86"/>
      <c r="Q260" s="86"/>
      <c r="R260" s="86"/>
      <c r="S260" s="86"/>
      <c r="T260" s="86"/>
      <c r="U260" s="87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264</v>
      </c>
      <c r="AU260" s="19" t="s">
        <v>85</v>
      </c>
    </row>
    <row r="261" s="2" customFormat="1">
      <c r="A261" s="40"/>
      <c r="B261" s="41"/>
      <c r="C261" s="42"/>
      <c r="D261" s="225" t="s">
        <v>266</v>
      </c>
      <c r="E261" s="42"/>
      <c r="F261" s="226" t="s">
        <v>429</v>
      </c>
      <c r="G261" s="42"/>
      <c r="H261" s="42"/>
      <c r="I261" s="222"/>
      <c r="J261" s="42"/>
      <c r="K261" s="42"/>
      <c r="L261" s="46"/>
      <c r="M261" s="223"/>
      <c r="N261" s="224"/>
      <c r="O261" s="86"/>
      <c r="P261" s="86"/>
      <c r="Q261" s="86"/>
      <c r="R261" s="86"/>
      <c r="S261" s="86"/>
      <c r="T261" s="86"/>
      <c r="U261" s="87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266</v>
      </c>
      <c r="AU261" s="19" t="s">
        <v>85</v>
      </c>
    </row>
    <row r="262" s="2" customFormat="1" ht="24.15" customHeight="1">
      <c r="A262" s="40"/>
      <c r="B262" s="41"/>
      <c r="C262" s="207" t="s">
        <v>430</v>
      </c>
      <c r="D262" s="207" t="s">
        <v>258</v>
      </c>
      <c r="E262" s="208" t="s">
        <v>431</v>
      </c>
      <c r="F262" s="209" t="s">
        <v>432</v>
      </c>
      <c r="G262" s="210" t="s">
        <v>426</v>
      </c>
      <c r="H262" s="211">
        <v>3.1589999999999998</v>
      </c>
      <c r="I262" s="212"/>
      <c r="J262" s="213">
        <f>ROUND(I262*H262,2)</f>
        <v>0</v>
      </c>
      <c r="K262" s="209" t="s">
        <v>261</v>
      </c>
      <c r="L262" s="46"/>
      <c r="M262" s="214" t="s">
        <v>19</v>
      </c>
      <c r="N262" s="215" t="s">
        <v>41</v>
      </c>
      <c r="O262" s="86"/>
      <c r="P262" s="216">
        <f>O262*H262</f>
        <v>0</v>
      </c>
      <c r="Q262" s="216">
        <v>0</v>
      </c>
      <c r="R262" s="216">
        <f>Q262*H262</f>
        <v>0</v>
      </c>
      <c r="S262" s="216">
        <v>0</v>
      </c>
      <c r="T262" s="216">
        <f>S262*H262</f>
        <v>0</v>
      </c>
      <c r="U262" s="217" t="s">
        <v>19</v>
      </c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8" t="s">
        <v>262</v>
      </c>
      <c r="AT262" s="218" t="s">
        <v>258</v>
      </c>
      <c r="AU262" s="218" t="s">
        <v>85</v>
      </c>
      <c r="AY262" s="19" t="s">
        <v>254</v>
      </c>
      <c r="BE262" s="219">
        <f>IF(N262="základní",J262,0)</f>
        <v>0</v>
      </c>
      <c r="BF262" s="219">
        <f>IF(N262="snížená",J262,0)</f>
        <v>0</v>
      </c>
      <c r="BG262" s="219">
        <f>IF(N262="zákl. přenesená",J262,0)</f>
        <v>0</v>
      </c>
      <c r="BH262" s="219">
        <f>IF(N262="sníž. přenesená",J262,0)</f>
        <v>0</v>
      </c>
      <c r="BI262" s="219">
        <f>IF(N262="nulová",J262,0)</f>
        <v>0</v>
      </c>
      <c r="BJ262" s="19" t="s">
        <v>78</v>
      </c>
      <c r="BK262" s="219">
        <f>ROUND(I262*H262,2)</f>
        <v>0</v>
      </c>
      <c r="BL262" s="19" t="s">
        <v>262</v>
      </c>
      <c r="BM262" s="218" t="s">
        <v>433</v>
      </c>
    </row>
    <row r="263" s="2" customFormat="1">
      <c r="A263" s="40"/>
      <c r="B263" s="41"/>
      <c r="C263" s="42"/>
      <c r="D263" s="220" t="s">
        <v>264</v>
      </c>
      <c r="E263" s="42"/>
      <c r="F263" s="221" t="s">
        <v>434</v>
      </c>
      <c r="G263" s="42"/>
      <c r="H263" s="42"/>
      <c r="I263" s="222"/>
      <c r="J263" s="42"/>
      <c r="K263" s="42"/>
      <c r="L263" s="46"/>
      <c r="M263" s="223"/>
      <c r="N263" s="224"/>
      <c r="O263" s="86"/>
      <c r="P263" s="86"/>
      <c r="Q263" s="86"/>
      <c r="R263" s="86"/>
      <c r="S263" s="86"/>
      <c r="T263" s="86"/>
      <c r="U263" s="87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264</v>
      </c>
      <c r="AU263" s="19" t="s">
        <v>85</v>
      </c>
    </row>
    <row r="264" s="2" customFormat="1">
      <c r="A264" s="40"/>
      <c r="B264" s="41"/>
      <c r="C264" s="42"/>
      <c r="D264" s="225" t="s">
        <v>266</v>
      </c>
      <c r="E264" s="42"/>
      <c r="F264" s="226" t="s">
        <v>435</v>
      </c>
      <c r="G264" s="42"/>
      <c r="H264" s="42"/>
      <c r="I264" s="222"/>
      <c r="J264" s="42"/>
      <c r="K264" s="42"/>
      <c r="L264" s="46"/>
      <c r="M264" s="223"/>
      <c r="N264" s="224"/>
      <c r="O264" s="86"/>
      <c r="P264" s="86"/>
      <c r="Q264" s="86"/>
      <c r="R264" s="86"/>
      <c r="S264" s="86"/>
      <c r="T264" s="86"/>
      <c r="U264" s="87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266</v>
      </c>
      <c r="AU264" s="19" t="s">
        <v>85</v>
      </c>
    </row>
    <row r="265" s="2" customFormat="1" ht="33" customHeight="1">
      <c r="A265" s="40"/>
      <c r="B265" s="41"/>
      <c r="C265" s="207" t="s">
        <v>436</v>
      </c>
      <c r="D265" s="207" t="s">
        <v>258</v>
      </c>
      <c r="E265" s="208" t="s">
        <v>437</v>
      </c>
      <c r="F265" s="209" t="s">
        <v>438</v>
      </c>
      <c r="G265" s="210" t="s">
        <v>426</v>
      </c>
      <c r="H265" s="211">
        <v>69.498000000000005</v>
      </c>
      <c r="I265" s="212"/>
      <c r="J265" s="213">
        <f>ROUND(I265*H265,2)</f>
        <v>0</v>
      </c>
      <c r="K265" s="209" t="s">
        <v>261</v>
      </c>
      <c r="L265" s="46"/>
      <c r="M265" s="214" t="s">
        <v>19</v>
      </c>
      <c r="N265" s="215" t="s">
        <v>41</v>
      </c>
      <c r="O265" s="86"/>
      <c r="P265" s="216">
        <f>O265*H265</f>
        <v>0</v>
      </c>
      <c r="Q265" s="216">
        <v>0</v>
      </c>
      <c r="R265" s="216">
        <f>Q265*H265</f>
        <v>0</v>
      </c>
      <c r="S265" s="216">
        <v>0</v>
      </c>
      <c r="T265" s="216">
        <f>S265*H265</f>
        <v>0</v>
      </c>
      <c r="U265" s="217" t="s">
        <v>19</v>
      </c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8" t="s">
        <v>262</v>
      </c>
      <c r="AT265" s="218" t="s">
        <v>258</v>
      </c>
      <c r="AU265" s="218" t="s">
        <v>85</v>
      </c>
      <c r="AY265" s="19" t="s">
        <v>254</v>
      </c>
      <c r="BE265" s="219">
        <f>IF(N265="základní",J265,0)</f>
        <v>0</v>
      </c>
      <c r="BF265" s="219">
        <f>IF(N265="snížená",J265,0)</f>
        <v>0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19" t="s">
        <v>78</v>
      </c>
      <c r="BK265" s="219">
        <f>ROUND(I265*H265,2)</f>
        <v>0</v>
      </c>
      <c r="BL265" s="19" t="s">
        <v>262</v>
      </c>
      <c r="BM265" s="218" t="s">
        <v>439</v>
      </c>
    </row>
    <row r="266" s="2" customFormat="1">
      <c r="A266" s="40"/>
      <c r="B266" s="41"/>
      <c r="C266" s="42"/>
      <c r="D266" s="220" t="s">
        <v>264</v>
      </c>
      <c r="E266" s="42"/>
      <c r="F266" s="221" t="s">
        <v>440</v>
      </c>
      <c r="G266" s="42"/>
      <c r="H266" s="42"/>
      <c r="I266" s="222"/>
      <c r="J266" s="42"/>
      <c r="K266" s="42"/>
      <c r="L266" s="46"/>
      <c r="M266" s="223"/>
      <c r="N266" s="224"/>
      <c r="O266" s="86"/>
      <c r="P266" s="86"/>
      <c r="Q266" s="86"/>
      <c r="R266" s="86"/>
      <c r="S266" s="86"/>
      <c r="T266" s="86"/>
      <c r="U266" s="87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264</v>
      </c>
      <c r="AU266" s="19" t="s">
        <v>85</v>
      </c>
    </row>
    <row r="267" s="2" customFormat="1">
      <c r="A267" s="40"/>
      <c r="B267" s="41"/>
      <c r="C267" s="42"/>
      <c r="D267" s="225" t="s">
        <v>266</v>
      </c>
      <c r="E267" s="42"/>
      <c r="F267" s="226" t="s">
        <v>441</v>
      </c>
      <c r="G267" s="42"/>
      <c r="H267" s="42"/>
      <c r="I267" s="222"/>
      <c r="J267" s="42"/>
      <c r="K267" s="42"/>
      <c r="L267" s="46"/>
      <c r="M267" s="223"/>
      <c r="N267" s="224"/>
      <c r="O267" s="86"/>
      <c r="P267" s="86"/>
      <c r="Q267" s="86"/>
      <c r="R267" s="86"/>
      <c r="S267" s="86"/>
      <c r="T267" s="86"/>
      <c r="U267" s="87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266</v>
      </c>
      <c r="AU267" s="19" t="s">
        <v>85</v>
      </c>
    </row>
    <row r="268" s="14" customFormat="1">
      <c r="A268" s="14"/>
      <c r="B268" s="237"/>
      <c r="C268" s="238"/>
      <c r="D268" s="220" t="s">
        <v>268</v>
      </c>
      <c r="E268" s="238"/>
      <c r="F268" s="240" t="s">
        <v>442</v>
      </c>
      <c r="G268" s="238"/>
      <c r="H268" s="241">
        <v>69.498000000000005</v>
      </c>
      <c r="I268" s="242"/>
      <c r="J268" s="238"/>
      <c r="K268" s="238"/>
      <c r="L268" s="243"/>
      <c r="M268" s="244"/>
      <c r="N268" s="245"/>
      <c r="O268" s="245"/>
      <c r="P268" s="245"/>
      <c r="Q268" s="245"/>
      <c r="R268" s="245"/>
      <c r="S268" s="245"/>
      <c r="T268" s="245"/>
      <c r="U268" s="246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7" t="s">
        <v>268</v>
      </c>
      <c r="AU268" s="247" t="s">
        <v>85</v>
      </c>
      <c r="AV268" s="14" t="s">
        <v>78</v>
      </c>
      <c r="AW268" s="14" t="s">
        <v>4</v>
      </c>
      <c r="AX268" s="14" t="s">
        <v>74</v>
      </c>
      <c r="AY268" s="247" t="s">
        <v>254</v>
      </c>
    </row>
    <row r="269" s="2" customFormat="1" ht="24.15" customHeight="1">
      <c r="A269" s="40"/>
      <c r="B269" s="41"/>
      <c r="C269" s="207" t="s">
        <v>443</v>
      </c>
      <c r="D269" s="207" t="s">
        <v>258</v>
      </c>
      <c r="E269" s="208" t="s">
        <v>444</v>
      </c>
      <c r="F269" s="209" t="s">
        <v>445</v>
      </c>
      <c r="G269" s="210" t="s">
        <v>426</v>
      </c>
      <c r="H269" s="211">
        <v>3.1589999999999998</v>
      </c>
      <c r="I269" s="212"/>
      <c r="J269" s="213">
        <f>ROUND(I269*H269,2)</f>
        <v>0</v>
      </c>
      <c r="K269" s="209" t="s">
        <v>261</v>
      </c>
      <c r="L269" s="46"/>
      <c r="M269" s="214" t="s">
        <v>19</v>
      </c>
      <c r="N269" s="215" t="s">
        <v>41</v>
      </c>
      <c r="O269" s="86"/>
      <c r="P269" s="216">
        <f>O269*H269</f>
        <v>0</v>
      </c>
      <c r="Q269" s="216">
        <v>0</v>
      </c>
      <c r="R269" s="216">
        <f>Q269*H269</f>
        <v>0</v>
      </c>
      <c r="S269" s="216">
        <v>0</v>
      </c>
      <c r="T269" s="216">
        <f>S269*H269</f>
        <v>0</v>
      </c>
      <c r="U269" s="217" t="s">
        <v>19</v>
      </c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8" t="s">
        <v>262</v>
      </c>
      <c r="AT269" s="218" t="s">
        <v>258</v>
      </c>
      <c r="AU269" s="218" t="s">
        <v>85</v>
      </c>
      <c r="AY269" s="19" t="s">
        <v>254</v>
      </c>
      <c r="BE269" s="219">
        <f>IF(N269="základní",J269,0)</f>
        <v>0</v>
      </c>
      <c r="BF269" s="219">
        <f>IF(N269="snížená",J269,0)</f>
        <v>0</v>
      </c>
      <c r="BG269" s="219">
        <f>IF(N269="zákl. přenesená",J269,0)</f>
        <v>0</v>
      </c>
      <c r="BH269" s="219">
        <f>IF(N269="sníž. přenesená",J269,0)</f>
        <v>0</v>
      </c>
      <c r="BI269" s="219">
        <f>IF(N269="nulová",J269,0)</f>
        <v>0</v>
      </c>
      <c r="BJ269" s="19" t="s">
        <v>78</v>
      </c>
      <c r="BK269" s="219">
        <f>ROUND(I269*H269,2)</f>
        <v>0</v>
      </c>
      <c r="BL269" s="19" t="s">
        <v>262</v>
      </c>
      <c r="BM269" s="218" t="s">
        <v>446</v>
      </c>
    </row>
    <row r="270" s="2" customFormat="1">
      <c r="A270" s="40"/>
      <c r="B270" s="41"/>
      <c r="C270" s="42"/>
      <c r="D270" s="220" t="s">
        <v>264</v>
      </c>
      <c r="E270" s="42"/>
      <c r="F270" s="221" t="s">
        <v>447</v>
      </c>
      <c r="G270" s="42"/>
      <c r="H270" s="42"/>
      <c r="I270" s="222"/>
      <c r="J270" s="42"/>
      <c r="K270" s="42"/>
      <c r="L270" s="46"/>
      <c r="M270" s="223"/>
      <c r="N270" s="224"/>
      <c r="O270" s="86"/>
      <c r="P270" s="86"/>
      <c r="Q270" s="86"/>
      <c r="R270" s="86"/>
      <c r="S270" s="86"/>
      <c r="T270" s="86"/>
      <c r="U270" s="87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264</v>
      </c>
      <c r="AU270" s="19" t="s">
        <v>85</v>
      </c>
    </row>
    <row r="271" s="2" customFormat="1">
      <c r="A271" s="40"/>
      <c r="B271" s="41"/>
      <c r="C271" s="42"/>
      <c r="D271" s="225" t="s">
        <v>266</v>
      </c>
      <c r="E271" s="42"/>
      <c r="F271" s="226" t="s">
        <v>448</v>
      </c>
      <c r="G271" s="42"/>
      <c r="H271" s="42"/>
      <c r="I271" s="222"/>
      <c r="J271" s="42"/>
      <c r="K271" s="42"/>
      <c r="L271" s="46"/>
      <c r="M271" s="223"/>
      <c r="N271" s="224"/>
      <c r="O271" s="86"/>
      <c r="P271" s="86"/>
      <c r="Q271" s="86"/>
      <c r="R271" s="86"/>
      <c r="S271" s="86"/>
      <c r="T271" s="86"/>
      <c r="U271" s="87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266</v>
      </c>
      <c r="AU271" s="19" t="s">
        <v>85</v>
      </c>
    </row>
    <row r="272" s="2" customFormat="1" ht="24.15" customHeight="1">
      <c r="A272" s="40"/>
      <c r="B272" s="41"/>
      <c r="C272" s="207" t="s">
        <v>449</v>
      </c>
      <c r="D272" s="207" t="s">
        <v>258</v>
      </c>
      <c r="E272" s="208" t="s">
        <v>450</v>
      </c>
      <c r="F272" s="209" t="s">
        <v>451</v>
      </c>
      <c r="G272" s="210" t="s">
        <v>426</v>
      </c>
      <c r="H272" s="211">
        <v>69.498000000000005</v>
      </c>
      <c r="I272" s="212"/>
      <c r="J272" s="213">
        <f>ROUND(I272*H272,2)</f>
        <v>0</v>
      </c>
      <c r="K272" s="209" t="s">
        <v>261</v>
      </c>
      <c r="L272" s="46"/>
      <c r="M272" s="214" t="s">
        <v>19</v>
      </c>
      <c r="N272" s="215" t="s">
        <v>41</v>
      </c>
      <c r="O272" s="86"/>
      <c r="P272" s="216">
        <f>O272*H272</f>
        <v>0</v>
      </c>
      <c r="Q272" s="216">
        <v>0</v>
      </c>
      <c r="R272" s="216">
        <f>Q272*H272</f>
        <v>0</v>
      </c>
      <c r="S272" s="216">
        <v>0</v>
      </c>
      <c r="T272" s="216">
        <f>S272*H272</f>
        <v>0</v>
      </c>
      <c r="U272" s="217" t="s">
        <v>19</v>
      </c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8" t="s">
        <v>262</v>
      </c>
      <c r="AT272" s="218" t="s">
        <v>258</v>
      </c>
      <c r="AU272" s="218" t="s">
        <v>85</v>
      </c>
      <c r="AY272" s="19" t="s">
        <v>254</v>
      </c>
      <c r="BE272" s="219">
        <f>IF(N272="základní",J272,0)</f>
        <v>0</v>
      </c>
      <c r="BF272" s="219">
        <f>IF(N272="snížená",J272,0)</f>
        <v>0</v>
      </c>
      <c r="BG272" s="219">
        <f>IF(N272="zákl. přenesená",J272,0)</f>
        <v>0</v>
      </c>
      <c r="BH272" s="219">
        <f>IF(N272="sníž. přenesená",J272,0)</f>
        <v>0</v>
      </c>
      <c r="BI272" s="219">
        <f>IF(N272="nulová",J272,0)</f>
        <v>0</v>
      </c>
      <c r="BJ272" s="19" t="s">
        <v>78</v>
      </c>
      <c r="BK272" s="219">
        <f>ROUND(I272*H272,2)</f>
        <v>0</v>
      </c>
      <c r="BL272" s="19" t="s">
        <v>262</v>
      </c>
      <c r="BM272" s="218" t="s">
        <v>452</v>
      </c>
    </row>
    <row r="273" s="2" customFormat="1">
      <c r="A273" s="40"/>
      <c r="B273" s="41"/>
      <c r="C273" s="42"/>
      <c r="D273" s="220" t="s">
        <v>264</v>
      </c>
      <c r="E273" s="42"/>
      <c r="F273" s="221" t="s">
        <v>453</v>
      </c>
      <c r="G273" s="42"/>
      <c r="H273" s="42"/>
      <c r="I273" s="222"/>
      <c r="J273" s="42"/>
      <c r="K273" s="42"/>
      <c r="L273" s="46"/>
      <c r="M273" s="223"/>
      <c r="N273" s="224"/>
      <c r="O273" s="86"/>
      <c r="P273" s="86"/>
      <c r="Q273" s="86"/>
      <c r="R273" s="86"/>
      <c r="S273" s="86"/>
      <c r="T273" s="86"/>
      <c r="U273" s="87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264</v>
      </c>
      <c r="AU273" s="19" t="s">
        <v>85</v>
      </c>
    </row>
    <row r="274" s="2" customFormat="1">
      <c r="A274" s="40"/>
      <c r="B274" s="41"/>
      <c r="C274" s="42"/>
      <c r="D274" s="225" t="s">
        <v>266</v>
      </c>
      <c r="E274" s="42"/>
      <c r="F274" s="226" t="s">
        <v>454</v>
      </c>
      <c r="G274" s="42"/>
      <c r="H274" s="42"/>
      <c r="I274" s="222"/>
      <c r="J274" s="42"/>
      <c r="K274" s="42"/>
      <c r="L274" s="46"/>
      <c r="M274" s="223"/>
      <c r="N274" s="224"/>
      <c r="O274" s="86"/>
      <c r="P274" s="86"/>
      <c r="Q274" s="86"/>
      <c r="R274" s="86"/>
      <c r="S274" s="86"/>
      <c r="T274" s="86"/>
      <c r="U274" s="87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266</v>
      </c>
      <c r="AU274" s="19" t="s">
        <v>85</v>
      </c>
    </row>
    <row r="275" s="14" customFormat="1">
      <c r="A275" s="14"/>
      <c r="B275" s="237"/>
      <c r="C275" s="238"/>
      <c r="D275" s="220" t="s">
        <v>268</v>
      </c>
      <c r="E275" s="238"/>
      <c r="F275" s="240" t="s">
        <v>442</v>
      </c>
      <c r="G275" s="238"/>
      <c r="H275" s="241">
        <v>69.498000000000005</v>
      </c>
      <c r="I275" s="242"/>
      <c r="J275" s="238"/>
      <c r="K275" s="238"/>
      <c r="L275" s="243"/>
      <c r="M275" s="244"/>
      <c r="N275" s="245"/>
      <c r="O275" s="245"/>
      <c r="P275" s="245"/>
      <c r="Q275" s="245"/>
      <c r="R275" s="245"/>
      <c r="S275" s="245"/>
      <c r="T275" s="245"/>
      <c r="U275" s="246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7" t="s">
        <v>268</v>
      </c>
      <c r="AU275" s="247" t="s">
        <v>85</v>
      </c>
      <c r="AV275" s="14" t="s">
        <v>78</v>
      </c>
      <c r="AW275" s="14" t="s">
        <v>4</v>
      </c>
      <c r="AX275" s="14" t="s">
        <v>74</v>
      </c>
      <c r="AY275" s="247" t="s">
        <v>254</v>
      </c>
    </row>
    <row r="276" s="2" customFormat="1" ht="44.25" customHeight="1">
      <c r="A276" s="40"/>
      <c r="B276" s="41"/>
      <c r="C276" s="207" t="s">
        <v>455</v>
      </c>
      <c r="D276" s="207" t="s">
        <v>258</v>
      </c>
      <c r="E276" s="208" t="s">
        <v>456</v>
      </c>
      <c r="F276" s="209" t="s">
        <v>457</v>
      </c>
      <c r="G276" s="210" t="s">
        <v>426</v>
      </c>
      <c r="H276" s="211">
        <v>3.1589999999999998</v>
      </c>
      <c r="I276" s="212"/>
      <c r="J276" s="213">
        <f>ROUND(I276*H276,2)</f>
        <v>0</v>
      </c>
      <c r="K276" s="209" t="s">
        <v>261</v>
      </c>
      <c r="L276" s="46"/>
      <c r="M276" s="214" t="s">
        <v>19</v>
      </c>
      <c r="N276" s="215" t="s">
        <v>41</v>
      </c>
      <c r="O276" s="86"/>
      <c r="P276" s="216">
        <f>O276*H276</f>
        <v>0</v>
      </c>
      <c r="Q276" s="216">
        <v>0</v>
      </c>
      <c r="R276" s="216">
        <f>Q276*H276</f>
        <v>0</v>
      </c>
      <c r="S276" s="216">
        <v>0</v>
      </c>
      <c r="T276" s="216">
        <f>S276*H276</f>
        <v>0</v>
      </c>
      <c r="U276" s="217" t="s">
        <v>19</v>
      </c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8" t="s">
        <v>262</v>
      </c>
      <c r="AT276" s="218" t="s">
        <v>258</v>
      </c>
      <c r="AU276" s="218" t="s">
        <v>85</v>
      </c>
      <c r="AY276" s="19" t="s">
        <v>254</v>
      </c>
      <c r="BE276" s="219">
        <f>IF(N276="základní",J276,0)</f>
        <v>0</v>
      </c>
      <c r="BF276" s="219">
        <f>IF(N276="snížená",J276,0)</f>
        <v>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9" t="s">
        <v>78</v>
      </c>
      <c r="BK276" s="219">
        <f>ROUND(I276*H276,2)</f>
        <v>0</v>
      </c>
      <c r="BL276" s="19" t="s">
        <v>262</v>
      </c>
      <c r="BM276" s="218" t="s">
        <v>458</v>
      </c>
    </row>
    <row r="277" s="2" customFormat="1">
      <c r="A277" s="40"/>
      <c r="B277" s="41"/>
      <c r="C277" s="42"/>
      <c r="D277" s="220" t="s">
        <v>264</v>
      </c>
      <c r="E277" s="42"/>
      <c r="F277" s="221" t="s">
        <v>459</v>
      </c>
      <c r="G277" s="42"/>
      <c r="H277" s="42"/>
      <c r="I277" s="222"/>
      <c r="J277" s="42"/>
      <c r="K277" s="42"/>
      <c r="L277" s="46"/>
      <c r="M277" s="223"/>
      <c r="N277" s="224"/>
      <c r="O277" s="86"/>
      <c r="P277" s="86"/>
      <c r="Q277" s="86"/>
      <c r="R277" s="86"/>
      <c r="S277" s="86"/>
      <c r="T277" s="86"/>
      <c r="U277" s="87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264</v>
      </c>
      <c r="AU277" s="19" t="s">
        <v>85</v>
      </c>
    </row>
    <row r="278" s="2" customFormat="1">
      <c r="A278" s="40"/>
      <c r="B278" s="41"/>
      <c r="C278" s="42"/>
      <c r="D278" s="225" t="s">
        <v>266</v>
      </c>
      <c r="E278" s="42"/>
      <c r="F278" s="226" t="s">
        <v>460</v>
      </c>
      <c r="G278" s="42"/>
      <c r="H278" s="42"/>
      <c r="I278" s="222"/>
      <c r="J278" s="42"/>
      <c r="K278" s="42"/>
      <c r="L278" s="46"/>
      <c r="M278" s="223"/>
      <c r="N278" s="224"/>
      <c r="O278" s="86"/>
      <c r="P278" s="86"/>
      <c r="Q278" s="86"/>
      <c r="R278" s="86"/>
      <c r="S278" s="86"/>
      <c r="T278" s="86"/>
      <c r="U278" s="87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266</v>
      </c>
      <c r="AU278" s="19" t="s">
        <v>85</v>
      </c>
    </row>
    <row r="279" s="12" customFormat="1" ht="20.88" customHeight="1">
      <c r="A279" s="12"/>
      <c r="B279" s="191"/>
      <c r="C279" s="192"/>
      <c r="D279" s="193" t="s">
        <v>68</v>
      </c>
      <c r="E279" s="205" t="s">
        <v>461</v>
      </c>
      <c r="F279" s="205" t="s">
        <v>462</v>
      </c>
      <c r="G279" s="192"/>
      <c r="H279" s="192"/>
      <c r="I279" s="195"/>
      <c r="J279" s="206">
        <f>BK279</f>
        <v>0</v>
      </c>
      <c r="K279" s="192"/>
      <c r="L279" s="197"/>
      <c r="M279" s="198"/>
      <c r="N279" s="199"/>
      <c r="O279" s="199"/>
      <c r="P279" s="200">
        <f>SUM(P280:P282)</f>
        <v>0</v>
      </c>
      <c r="Q279" s="199"/>
      <c r="R279" s="200">
        <f>SUM(R280:R282)</f>
        <v>0</v>
      </c>
      <c r="S279" s="199"/>
      <c r="T279" s="200">
        <f>SUM(T280:T282)</f>
        <v>0</v>
      </c>
      <c r="U279" s="201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2" t="s">
        <v>74</v>
      </c>
      <c r="AT279" s="203" t="s">
        <v>68</v>
      </c>
      <c r="AU279" s="203" t="s">
        <v>78</v>
      </c>
      <c r="AY279" s="202" t="s">
        <v>254</v>
      </c>
      <c r="BK279" s="204">
        <f>SUM(BK280:BK282)</f>
        <v>0</v>
      </c>
    </row>
    <row r="280" s="2" customFormat="1" ht="24.15" customHeight="1">
      <c r="A280" s="40"/>
      <c r="B280" s="41"/>
      <c r="C280" s="207" t="s">
        <v>463</v>
      </c>
      <c r="D280" s="207" t="s">
        <v>258</v>
      </c>
      <c r="E280" s="208" t="s">
        <v>464</v>
      </c>
      <c r="F280" s="209" t="s">
        <v>465</v>
      </c>
      <c r="G280" s="210" t="s">
        <v>426</v>
      </c>
      <c r="H280" s="211">
        <v>1.855</v>
      </c>
      <c r="I280" s="212"/>
      <c r="J280" s="213">
        <f>ROUND(I280*H280,2)</f>
        <v>0</v>
      </c>
      <c r="K280" s="209" t="s">
        <v>261</v>
      </c>
      <c r="L280" s="46"/>
      <c r="M280" s="214" t="s">
        <v>19</v>
      </c>
      <c r="N280" s="215" t="s">
        <v>41</v>
      </c>
      <c r="O280" s="86"/>
      <c r="P280" s="216">
        <f>O280*H280</f>
        <v>0</v>
      </c>
      <c r="Q280" s="216">
        <v>0</v>
      </c>
      <c r="R280" s="216">
        <f>Q280*H280</f>
        <v>0</v>
      </c>
      <c r="S280" s="216">
        <v>0</v>
      </c>
      <c r="T280" s="216">
        <f>S280*H280</f>
        <v>0</v>
      </c>
      <c r="U280" s="217" t="s">
        <v>19</v>
      </c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8" t="s">
        <v>262</v>
      </c>
      <c r="AT280" s="218" t="s">
        <v>258</v>
      </c>
      <c r="AU280" s="218" t="s">
        <v>85</v>
      </c>
      <c r="AY280" s="19" t="s">
        <v>254</v>
      </c>
      <c r="BE280" s="219">
        <f>IF(N280="základní",J280,0)</f>
        <v>0</v>
      </c>
      <c r="BF280" s="219">
        <f>IF(N280="snížená",J280,0)</f>
        <v>0</v>
      </c>
      <c r="BG280" s="219">
        <f>IF(N280="zákl. přenesená",J280,0)</f>
        <v>0</v>
      </c>
      <c r="BH280" s="219">
        <f>IF(N280="sníž. přenesená",J280,0)</f>
        <v>0</v>
      </c>
      <c r="BI280" s="219">
        <f>IF(N280="nulová",J280,0)</f>
        <v>0</v>
      </c>
      <c r="BJ280" s="19" t="s">
        <v>78</v>
      </c>
      <c r="BK280" s="219">
        <f>ROUND(I280*H280,2)</f>
        <v>0</v>
      </c>
      <c r="BL280" s="19" t="s">
        <v>262</v>
      </c>
      <c r="BM280" s="218" t="s">
        <v>466</v>
      </c>
    </row>
    <row r="281" s="2" customFormat="1">
      <c r="A281" s="40"/>
      <c r="B281" s="41"/>
      <c r="C281" s="42"/>
      <c r="D281" s="220" t="s">
        <v>264</v>
      </c>
      <c r="E281" s="42"/>
      <c r="F281" s="221" t="s">
        <v>467</v>
      </c>
      <c r="G281" s="42"/>
      <c r="H281" s="42"/>
      <c r="I281" s="222"/>
      <c r="J281" s="42"/>
      <c r="K281" s="42"/>
      <c r="L281" s="46"/>
      <c r="M281" s="223"/>
      <c r="N281" s="224"/>
      <c r="O281" s="86"/>
      <c r="P281" s="86"/>
      <c r="Q281" s="86"/>
      <c r="R281" s="86"/>
      <c r="S281" s="86"/>
      <c r="T281" s="86"/>
      <c r="U281" s="87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264</v>
      </c>
      <c r="AU281" s="19" t="s">
        <v>85</v>
      </c>
    </row>
    <row r="282" s="2" customFormat="1">
      <c r="A282" s="40"/>
      <c r="B282" s="41"/>
      <c r="C282" s="42"/>
      <c r="D282" s="225" t="s">
        <v>266</v>
      </c>
      <c r="E282" s="42"/>
      <c r="F282" s="226" t="s">
        <v>468</v>
      </c>
      <c r="G282" s="42"/>
      <c r="H282" s="42"/>
      <c r="I282" s="222"/>
      <c r="J282" s="42"/>
      <c r="K282" s="42"/>
      <c r="L282" s="46"/>
      <c r="M282" s="223"/>
      <c r="N282" s="224"/>
      <c r="O282" s="86"/>
      <c r="P282" s="86"/>
      <c r="Q282" s="86"/>
      <c r="R282" s="86"/>
      <c r="S282" s="86"/>
      <c r="T282" s="86"/>
      <c r="U282" s="87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266</v>
      </c>
      <c r="AU282" s="19" t="s">
        <v>85</v>
      </c>
    </row>
    <row r="283" s="12" customFormat="1" ht="25.92" customHeight="1">
      <c r="A283" s="12"/>
      <c r="B283" s="191"/>
      <c r="C283" s="192"/>
      <c r="D283" s="193" t="s">
        <v>68</v>
      </c>
      <c r="E283" s="194" t="s">
        <v>469</v>
      </c>
      <c r="F283" s="194" t="s">
        <v>470</v>
      </c>
      <c r="G283" s="192"/>
      <c r="H283" s="192"/>
      <c r="I283" s="195"/>
      <c r="J283" s="196">
        <f>BK283</f>
        <v>0</v>
      </c>
      <c r="K283" s="192"/>
      <c r="L283" s="197"/>
      <c r="M283" s="198"/>
      <c r="N283" s="199"/>
      <c r="O283" s="199"/>
      <c r="P283" s="200">
        <f>P284+P292+P296+P300+P304+P308+P312+P449+P546+P614+P703+P779+P816</f>
        <v>0</v>
      </c>
      <c r="Q283" s="199"/>
      <c r="R283" s="200">
        <f>R284+R292+R296+R300+R304+R308+R312+R449+R546+R614+R703+R779+R816</f>
        <v>3.0035080200000004</v>
      </c>
      <c r="S283" s="199"/>
      <c r="T283" s="200">
        <f>T284+T292+T296+T300+T304+T308+T312+T449+T546+T614+T703+T779+T816</f>
        <v>1.26182142</v>
      </c>
      <c r="U283" s="201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02" t="s">
        <v>78</v>
      </c>
      <c r="AT283" s="203" t="s">
        <v>68</v>
      </c>
      <c r="AU283" s="203" t="s">
        <v>69</v>
      </c>
      <c r="AY283" s="202" t="s">
        <v>254</v>
      </c>
      <c r="BK283" s="204">
        <f>BK284+BK292+BK296+BK300+BK304+BK308+BK312+BK449+BK546+BK614+BK703+BK779+BK816</f>
        <v>0</v>
      </c>
    </row>
    <row r="284" s="12" customFormat="1" ht="22.8" customHeight="1">
      <c r="A284" s="12"/>
      <c r="B284" s="191"/>
      <c r="C284" s="192"/>
      <c r="D284" s="193" t="s">
        <v>68</v>
      </c>
      <c r="E284" s="205" t="s">
        <v>471</v>
      </c>
      <c r="F284" s="205" t="s">
        <v>472</v>
      </c>
      <c r="G284" s="192"/>
      <c r="H284" s="192"/>
      <c r="I284" s="195"/>
      <c r="J284" s="206">
        <f>BK284</f>
        <v>0</v>
      </c>
      <c r="K284" s="192"/>
      <c r="L284" s="197"/>
      <c r="M284" s="198"/>
      <c r="N284" s="199"/>
      <c r="O284" s="199"/>
      <c r="P284" s="200">
        <f>SUM(P285:P291)</f>
        <v>0</v>
      </c>
      <c r="Q284" s="199"/>
      <c r="R284" s="200">
        <f>SUM(R285:R291)</f>
        <v>0</v>
      </c>
      <c r="S284" s="199"/>
      <c r="T284" s="200">
        <f>SUM(T285:T291)</f>
        <v>0.056195000000000002</v>
      </c>
      <c r="U284" s="201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02" t="s">
        <v>78</v>
      </c>
      <c r="AT284" s="203" t="s">
        <v>68</v>
      </c>
      <c r="AU284" s="203" t="s">
        <v>74</v>
      </c>
      <c r="AY284" s="202" t="s">
        <v>254</v>
      </c>
      <c r="BK284" s="204">
        <f>SUM(BK285:BK291)</f>
        <v>0</v>
      </c>
    </row>
    <row r="285" s="2" customFormat="1" ht="24.15" customHeight="1">
      <c r="A285" s="40"/>
      <c r="B285" s="41"/>
      <c r="C285" s="207" t="s">
        <v>473</v>
      </c>
      <c r="D285" s="207" t="s">
        <v>258</v>
      </c>
      <c r="E285" s="208" t="s">
        <v>474</v>
      </c>
      <c r="F285" s="209" t="s">
        <v>475</v>
      </c>
      <c r="G285" s="210" t="s">
        <v>83</v>
      </c>
      <c r="H285" s="211">
        <v>22.478000000000002</v>
      </c>
      <c r="I285" s="212"/>
      <c r="J285" s="213">
        <f>ROUND(I285*H285,2)</f>
        <v>0</v>
      </c>
      <c r="K285" s="209" t="s">
        <v>261</v>
      </c>
      <c r="L285" s="46"/>
      <c r="M285" s="214" t="s">
        <v>19</v>
      </c>
      <c r="N285" s="215" t="s">
        <v>41</v>
      </c>
      <c r="O285" s="86"/>
      <c r="P285" s="216">
        <f>O285*H285</f>
        <v>0</v>
      </c>
      <c r="Q285" s="216">
        <v>0</v>
      </c>
      <c r="R285" s="216">
        <f>Q285*H285</f>
        <v>0</v>
      </c>
      <c r="S285" s="216">
        <v>0.0025000000000000001</v>
      </c>
      <c r="T285" s="216">
        <f>S285*H285</f>
        <v>0.056195000000000002</v>
      </c>
      <c r="U285" s="217" t="s">
        <v>19</v>
      </c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8" t="s">
        <v>374</v>
      </c>
      <c r="AT285" s="218" t="s">
        <v>258</v>
      </c>
      <c r="AU285" s="218" t="s">
        <v>78</v>
      </c>
      <c r="AY285" s="19" t="s">
        <v>254</v>
      </c>
      <c r="BE285" s="219">
        <f>IF(N285="základní",J285,0)</f>
        <v>0</v>
      </c>
      <c r="BF285" s="219">
        <f>IF(N285="snížená",J285,0)</f>
        <v>0</v>
      </c>
      <c r="BG285" s="219">
        <f>IF(N285="zákl. přenesená",J285,0)</f>
        <v>0</v>
      </c>
      <c r="BH285" s="219">
        <f>IF(N285="sníž. přenesená",J285,0)</f>
        <v>0</v>
      </c>
      <c r="BI285" s="219">
        <f>IF(N285="nulová",J285,0)</f>
        <v>0</v>
      </c>
      <c r="BJ285" s="19" t="s">
        <v>78</v>
      </c>
      <c r="BK285" s="219">
        <f>ROUND(I285*H285,2)</f>
        <v>0</v>
      </c>
      <c r="BL285" s="19" t="s">
        <v>374</v>
      </c>
      <c r="BM285" s="218" t="s">
        <v>476</v>
      </c>
    </row>
    <row r="286" s="2" customFormat="1">
      <c r="A286" s="40"/>
      <c r="B286" s="41"/>
      <c r="C286" s="42"/>
      <c r="D286" s="220" t="s">
        <v>264</v>
      </c>
      <c r="E286" s="42"/>
      <c r="F286" s="221" t="s">
        <v>477</v>
      </c>
      <c r="G286" s="42"/>
      <c r="H286" s="42"/>
      <c r="I286" s="222"/>
      <c r="J286" s="42"/>
      <c r="K286" s="42"/>
      <c r="L286" s="46"/>
      <c r="M286" s="223"/>
      <c r="N286" s="224"/>
      <c r="O286" s="86"/>
      <c r="P286" s="86"/>
      <c r="Q286" s="86"/>
      <c r="R286" s="86"/>
      <c r="S286" s="86"/>
      <c r="T286" s="86"/>
      <c r="U286" s="87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264</v>
      </c>
      <c r="AU286" s="19" t="s">
        <v>78</v>
      </c>
    </row>
    <row r="287" s="2" customFormat="1">
      <c r="A287" s="40"/>
      <c r="B287" s="41"/>
      <c r="C287" s="42"/>
      <c r="D287" s="225" t="s">
        <v>266</v>
      </c>
      <c r="E287" s="42"/>
      <c r="F287" s="226" t="s">
        <v>478</v>
      </c>
      <c r="G287" s="42"/>
      <c r="H287" s="42"/>
      <c r="I287" s="222"/>
      <c r="J287" s="42"/>
      <c r="K287" s="42"/>
      <c r="L287" s="46"/>
      <c r="M287" s="223"/>
      <c r="N287" s="224"/>
      <c r="O287" s="86"/>
      <c r="P287" s="86"/>
      <c r="Q287" s="86"/>
      <c r="R287" s="86"/>
      <c r="S287" s="86"/>
      <c r="T287" s="86"/>
      <c r="U287" s="87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266</v>
      </c>
      <c r="AU287" s="19" t="s">
        <v>78</v>
      </c>
    </row>
    <row r="288" s="13" customFormat="1">
      <c r="A288" s="13"/>
      <c r="B288" s="227"/>
      <c r="C288" s="228"/>
      <c r="D288" s="220" t="s">
        <v>268</v>
      </c>
      <c r="E288" s="229" t="s">
        <v>19</v>
      </c>
      <c r="F288" s="230" t="s">
        <v>479</v>
      </c>
      <c r="G288" s="228"/>
      <c r="H288" s="229" t="s">
        <v>19</v>
      </c>
      <c r="I288" s="231"/>
      <c r="J288" s="228"/>
      <c r="K288" s="228"/>
      <c r="L288" s="232"/>
      <c r="M288" s="233"/>
      <c r="N288" s="234"/>
      <c r="O288" s="234"/>
      <c r="P288" s="234"/>
      <c r="Q288" s="234"/>
      <c r="R288" s="234"/>
      <c r="S288" s="234"/>
      <c r="T288" s="234"/>
      <c r="U288" s="235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6" t="s">
        <v>268</v>
      </c>
      <c r="AU288" s="236" t="s">
        <v>78</v>
      </c>
      <c r="AV288" s="13" t="s">
        <v>74</v>
      </c>
      <c r="AW288" s="13" t="s">
        <v>31</v>
      </c>
      <c r="AX288" s="13" t="s">
        <v>69</v>
      </c>
      <c r="AY288" s="236" t="s">
        <v>254</v>
      </c>
    </row>
    <row r="289" s="14" customFormat="1">
      <c r="A289" s="14"/>
      <c r="B289" s="237"/>
      <c r="C289" s="238"/>
      <c r="D289" s="220" t="s">
        <v>268</v>
      </c>
      <c r="E289" s="239" t="s">
        <v>19</v>
      </c>
      <c r="F289" s="240" t="s">
        <v>480</v>
      </c>
      <c r="G289" s="238"/>
      <c r="H289" s="241">
        <v>2.0630000000000002</v>
      </c>
      <c r="I289" s="242"/>
      <c r="J289" s="238"/>
      <c r="K289" s="238"/>
      <c r="L289" s="243"/>
      <c r="M289" s="244"/>
      <c r="N289" s="245"/>
      <c r="O289" s="245"/>
      <c r="P289" s="245"/>
      <c r="Q289" s="245"/>
      <c r="R289" s="245"/>
      <c r="S289" s="245"/>
      <c r="T289" s="245"/>
      <c r="U289" s="246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7" t="s">
        <v>268</v>
      </c>
      <c r="AU289" s="247" t="s">
        <v>78</v>
      </c>
      <c r="AV289" s="14" t="s">
        <v>78</v>
      </c>
      <c r="AW289" s="14" t="s">
        <v>31</v>
      </c>
      <c r="AX289" s="14" t="s">
        <v>69</v>
      </c>
      <c r="AY289" s="247" t="s">
        <v>254</v>
      </c>
    </row>
    <row r="290" s="14" customFormat="1">
      <c r="A290" s="14"/>
      <c r="B290" s="237"/>
      <c r="C290" s="238"/>
      <c r="D290" s="220" t="s">
        <v>268</v>
      </c>
      <c r="E290" s="239" t="s">
        <v>19</v>
      </c>
      <c r="F290" s="240" t="s">
        <v>111</v>
      </c>
      <c r="G290" s="238"/>
      <c r="H290" s="241">
        <v>20.414999999999999</v>
      </c>
      <c r="I290" s="242"/>
      <c r="J290" s="238"/>
      <c r="K290" s="238"/>
      <c r="L290" s="243"/>
      <c r="M290" s="244"/>
      <c r="N290" s="245"/>
      <c r="O290" s="245"/>
      <c r="P290" s="245"/>
      <c r="Q290" s="245"/>
      <c r="R290" s="245"/>
      <c r="S290" s="245"/>
      <c r="T290" s="245"/>
      <c r="U290" s="246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7" t="s">
        <v>268</v>
      </c>
      <c r="AU290" s="247" t="s">
        <v>78</v>
      </c>
      <c r="AV290" s="14" t="s">
        <v>78</v>
      </c>
      <c r="AW290" s="14" t="s">
        <v>31</v>
      </c>
      <c r="AX290" s="14" t="s">
        <v>69</v>
      </c>
      <c r="AY290" s="247" t="s">
        <v>254</v>
      </c>
    </row>
    <row r="291" s="15" customFormat="1">
      <c r="A291" s="15"/>
      <c r="B291" s="248"/>
      <c r="C291" s="249"/>
      <c r="D291" s="220" t="s">
        <v>268</v>
      </c>
      <c r="E291" s="250" t="s">
        <v>19</v>
      </c>
      <c r="F291" s="251" t="s">
        <v>285</v>
      </c>
      <c r="G291" s="249"/>
      <c r="H291" s="252">
        <v>22.478000000000002</v>
      </c>
      <c r="I291" s="253"/>
      <c r="J291" s="249"/>
      <c r="K291" s="249"/>
      <c r="L291" s="254"/>
      <c r="M291" s="255"/>
      <c r="N291" s="256"/>
      <c r="O291" s="256"/>
      <c r="P291" s="256"/>
      <c r="Q291" s="256"/>
      <c r="R291" s="256"/>
      <c r="S291" s="256"/>
      <c r="T291" s="256"/>
      <c r="U291" s="257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58" t="s">
        <v>268</v>
      </c>
      <c r="AU291" s="258" t="s">
        <v>78</v>
      </c>
      <c r="AV291" s="15" t="s">
        <v>262</v>
      </c>
      <c r="AW291" s="15" t="s">
        <v>31</v>
      </c>
      <c r="AX291" s="15" t="s">
        <v>74</v>
      </c>
      <c r="AY291" s="258" t="s">
        <v>254</v>
      </c>
    </row>
    <row r="292" s="12" customFormat="1" ht="22.8" customHeight="1">
      <c r="A292" s="12"/>
      <c r="B292" s="191"/>
      <c r="C292" s="192"/>
      <c r="D292" s="193" t="s">
        <v>68</v>
      </c>
      <c r="E292" s="205" t="s">
        <v>481</v>
      </c>
      <c r="F292" s="205" t="s">
        <v>482</v>
      </c>
      <c r="G292" s="192"/>
      <c r="H292" s="192"/>
      <c r="I292" s="195"/>
      <c r="J292" s="206">
        <f>BK292</f>
        <v>0</v>
      </c>
      <c r="K292" s="192"/>
      <c r="L292" s="197"/>
      <c r="M292" s="198"/>
      <c r="N292" s="199"/>
      <c r="O292" s="199"/>
      <c r="P292" s="200">
        <f>SUM(P293:P295)</f>
        <v>0</v>
      </c>
      <c r="Q292" s="199"/>
      <c r="R292" s="200">
        <f>SUM(R293:R295)</f>
        <v>0</v>
      </c>
      <c r="S292" s="199"/>
      <c r="T292" s="200">
        <f>SUM(T293:T295)</f>
        <v>0</v>
      </c>
      <c r="U292" s="201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02" t="s">
        <v>78</v>
      </c>
      <c r="AT292" s="203" t="s">
        <v>68</v>
      </c>
      <c r="AU292" s="203" t="s">
        <v>74</v>
      </c>
      <c r="AY292" s="202" t="s">
        <v>254</v>
      </c>
      <c r="BK292" s="204">
        <f>SUM(BK293:BK295)</f>
        <v>0</v>
      </c>
    </row>
    <row r="293" s="2" customFormat="1" ht="24.15" customHeight="1">
      <c r="A293" s="40"/>
      <c r="B293" s="41"/>
      <c r="C293" s="207" t="s">
        <v>483</v>
      </c>
      <c r="D293" s="207" t="s">
        <v>258</v>
      </c>
      <c r="E293" s="208" t="s">
        <v>484</v>
      </c>
      <c r="F293" s="209" t="s">
        <v>482</v>
      </c>
      <c r="G293" s="210" t="s">
        <v>485</v>
      </c>
      <c r="H293" s="211">
        <v>1</v>
      </c>
      <c r="I293" s="212"/>
      <c r="J293" s="213">
        <f>ROUND(I293*H293,2)</f>
        <v>0</v>
      </c>
      <c r="K293" s="209" t="s">
        <v>19</v>
      </c>
      <c r="L293" s="46"/>
      <c r="M293" s="214" t="s">
        <v>19</v>
      </c>
      <c r="N293" s="215" t="s">
        <v>41</v>
      </c>
      <c r="O293" s="86"/>
      <c r="P293" s="216">
        <f>O293*H293</f>
        <v>0</v>
      </c>
      <c r="Q293" s="216">
        <v>0</v>
      </c>
      <c r="R293" s="216">
        <f>Q293*H293</f>
        <v>0</v>
      </c>
      <c r="S293" s="216">
        <v>0</v>
      </c>
      <c r="T293" s="216">
        <f>S293*H293</f>
        <v>0</v>
      </c>
      <c r="U293" s="217" t="s">
        <v>19</v>
      </c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8" t="s">
        <v>374</v>
      </c>
      <c r="AT293" s="218" t="s">
        <v>258</v>
      </c>
      <c r="AU293" s="218" t="s">
        <v>78</v>
      </c>
      <c r="AY293" s="19" t="s">
        <v>254</v>
      </c>
      <c r="BE293" s="219">
        <f>IF(N293="základní",J293,0)</f>
        <v>0</v>
      </c>
      <c r="BF293" s="219">
        <f>IF(N293="snížená",J293,0)</f>
        <v>0</v>
      </c>
      <c r="BG293" s="219">
        <f>IF(N293="zákl. přenesená",J293,0)</f>
        <v>0</v>
      </c>
      <c r="BH293" s="219">
        <f>IF(N293="sníž. přenesená",J293,0)</f>
        <v>0</v>
      </c>
      <c r="BI293" s="219">
        <f>IF(N293="nulová",J293,0)</f>
        <v>0</v>
      </c>
      <c r="BJ293" s="19" t="s">
        <v>78</v>
      </c>
      <c r="BK293" s="219">
        <f>ROUND(I293*H293,2)</f>
        <v>0</v>
      </c>
      <c r="BL293" s="19" t="s">
        <v>374</v>
      </c>
      <c r="BM293" s="218" t="s">
        <v>486</v>
      </c>
    </row>
    <row r="294" s="2" customFormat="1">
      <c r="A294" s="40"/>
      <c r="B294" s="41"/>
      <c r="C294" s="42"/>
      <c r="D294" s="220" t="s">
        <v>264</v>
      </c>
      <c r="E294" s="42"/>
      <c r="F294" s="221" t="s">
        <v>482</v>
      </c>
      <c r="G294" s="42"/>
      <c r="H294" s="42"/>
      <c r="I294" s="222"/>
      <c r="J294" s="42"/>
      <c r="K294" s="42"/>
      <c r="L294" s="46"/>
      <c r="M294" s="223"/>
      <c r="N294" s="224"/>
      <c r="O294" s="86"/>
      <c r="P294" s="86"/>
      <c r="Q294" s="86"/>
      <c r="R294" s="86"/>
      <c r="S294" s="86"/>
      <c r="T294" s="86"/>
      <c r="U294" s="87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264</v>
      </c>
      <c r="AU294" s="19" t="s">
        <v>78</v>
      </c>
    </row>
    <row r="295" s="2" customFormat="1">
      <c r="A295" s="40"/>
      <c r="B295" s="41"/>
      <c r="C295" s="42"/>
      <c r="D295" s="220" t="s">
        <v>487</v>
      </c>
      <c r="E295" s="42"/>
      <c r="F295" s="269" t="s">
        <v>488</v>
      </c>
      <c r="G295" s="42"/>
      <c r="H295" s="42"/>
      <c r="I295" s="222"/>
      <c r="J295" s="42"/>
      <c r="K295" s="42"/>
      <c r="L295" s="46"/>
      <c r="M295" s="223"/>
      <c r="N295" s="224"/>
      <c r="O295" s="86"/>
      <c r="P295" s="86"/>
      <c r="Q295" s="86"/>
      <c r="R295" s="86"/>
      <c r="S295" s="86"/>
      <c r="T295" s="86"/>
      <c r="U295" s="87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487</v>
      </c>
      <c r="AU295" s="19" t="s">
        <v>78</v>
      </c>
    </row>
    <row r="296" s="12" customFormat="1" ht="22.8" customHeight="1">
      <c r="A296" s="12"/>
      <c r="B296" s="191"/>
      <c r="C296" s="192"/>
      <c r="D296" s="193" t="s">
        <v>68</v>
      </c>
      <c r="E296" s="205" t="s">
        <v>489</v>
      </c>
      <c r="F296" s="205" t="s">
        <v>490</v>
      </c>
      <c r="G296" s="192"/>
      <c r="H296" s="192"/>
      <c r="I296" s="195"/>
      <c r="J296" s="206">
        <f>BK296</f>
        <v>0</v>
      </c>
      <c r="K296" s="192"/>
      <c r="L296" s="197"/>
      <c r="M296" s="198"/>
      <c r="N296" s="199"/>
      <c r="O296" s="199"/>
      <c r="P296" s="200">
        <f>SUM(P297:P299)</f>
        <v>0</v>
      </c>
      <c r="Q296" s="199"/>
      <c r="R296" s="200">
        <f>SUM(R297:R299)</f>
        <v>0</v>
      </c>
      <c r="S296" s="199"/>
      <c r="T296" s="200">
        <f>SUM(T297:T299)</f>
        <v>0</v>
      </c>
      <c r="U296" s="201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02" t="s">
        <v>78</v>
      </c>
      <c r="AT296" s="203" t="s">
        <v>68</v>
      </c>
      <c r="AU296" s="203" t="s">
        <v>74</v>
      </c>
      <c r="AY296" s="202" t="s">
        <v>254</v>
      </c>
      <c r="BK296" s="204">
        <f>SUM(BK297:BK299)</f>
        <v>0</v>
      </c>
    </row>
    <row r="297" s="2" customFormat="1" ht="16.5" customHeight="1">
      <c r="A297" s="40"/>
      <c r="B297" s="41"/>
      <c r="C297" s="207" t="s">
        <v>491</v>
      </c>
      <c r="D297" s="207" t="s">
        <v>258</v>
      </c>
      <c r="E297" s="208" t="s">
        <v>492</v>
      </c>
      <c r="F297" s="209" t="s">
        <v>490</v>
      </c>
      <c r="G297" s="210" t="s">
        <v>485</v>
      </c>
      <c r="H297" s="211">
        <v>1</v>
      </c>
      <c r="I297" s="212"/>
      <c r="J297" s="213">
        <f>ROUND(I297*H297,2)</f>
        <v>0</v>
      </c>
      <c r="K297" s="209" t="s">
        <v>19</v>
      </c>
      <c r="L297" s="46"/>
      <c r="M297" s="214" t="s">
        <v>19</v>
      </c>
      <c r="N297" s="215" t="s">
        <v>41</v>
      </c>
      <c r="O297" s="86"/>
      <c r="P297" s="216">
        <f>O297*H297</f>
        <v>0</v>
      </c>
      <c r="Q297" s="216">
        <v>0</v>
      </c>
      <c r="R297" s="216">
        <f>Q297*H297</f>
        <v>0</v>
      </c>
      <c r="S297" s="216">
        <v>0</v>
      </c>
      <c r="T297" s="216">
        <f>S297*H297</f>
        <v>0</v>
      </c>
      <c r="U297" s="217" t="s">
        <v>19</v>
      </c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18" t="s">
        <v>374</v>
      </c>
      <c r="AT297" s="218" t="s">
        <v>258</v>
      </c>
      <c r="AU297" s="218" t="s">
        <v>78</v>
      </c>
      <c r="AY297" s="19" t="s">
        <v>254</v>
      </c>
      <c r="BE297" s="219">
        <f>IF(N297="základní",J297,0)</f>
        <v>0</v>
      </c>
      <c r="BF297" s="219">
        <f>IF(N297="snížená",J297,0)</f>
        <v>0</v>
      </c>
      <c r="BG297" s="219">
        <f>IF(N297="zákl. přenesená",J297,0)</f>
        <v>0</v>
      </c>
      <c r="BH297" s="219">
        <f>IF(N297="sníž. přenesená",J297,0)</f>
        <v>0</v>
      </c>
      <c r="BI297" s="219">
        <f>IF(N297="nulová",J297,0)</f>
        <v>0</v>
      </c>
      <c r="BJ297" s="19" t="s">
        <v>78</v>
      </c>
      <c r="BK297" s="219">
        <f>ROUND(I297*H297,2)</f>
        <v>0</v>
      </c>
      <c r="BL297" s="19" t="s">
        <v>374</v>
      </c>
      <c r="BM297" s="218" t="s">
        <v>493</v>
      </c>
    </row>
    <row r="298" s="2" customFormat="1">
      <c r="A298" s="40"/>
      <c r="B298" s="41"/>
      <c r="C298" s="42"/>
      <c r="D298" s="220" t="s">
        <v>264</v>
      </c>
      <c r="E298" s="42"/>
      <c r="F298" s="221" t="s">
        <v>490</v>
      </c>
      <c r="G298" s="42"/>
      <c r="H298" s="42"/>
      <c r="I298" s="222"/>
      <c r="J298" s="42"/>
      <c r="K298" s="42"/>
      <c r="L298" s="46"/>
      <c r="M298" s="223"/>
      <c r="N298" s="224"/>
      <c r="O298" s="86"/>
      <c r="P298" s="86"/>
      <c r="Q298" s="86"/>
      <c r="R298" s="86"/>
      <c r="S298" s="86"/>
      <c r="T298" s="86"/>
      <c r="U298" s="87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264</v>
      </c>
      <c r="AU298" s="19" t="s">
        <v>78</v>
      </c>
    </row>
    <row r="299" s="2" customFormat="1">
      <c r="A299" s="40"/>
      <c r="B299" s="41"/>
      <c r="C299" s="42"/>
      <c r="D299" s="220" t="s">
        <v>487</v>
      </c>
      <c r="E299" s="42"/>
      <c r="F299" s="269" t="s">
        <v>494</v>
      </c>
      <c r="G299" s="42"/>
      <c r="H299" s="42"/>
      <c r="I299" s="222"/>
      <c r="J299" s="42"/>
      <c r="K299" s="42"/>
      <c r="L299" s="46"/>
      <c r="M299" s="223"/>
      <c r="N299" s="224"/>
      <c r="O299" s="86"/>
      <c r="P299" s="86"/>
      <c r="Q299" s="86"/>
      <c r="R299" s="86"/>
      <c r="S299" s="86"/>
      <c r="T299" s="86"/>
      <c r="U299" s="87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487</v>
      </c>
      <c r="AU299" s="19" t="s">
        <v>78</v>
      </c>
    </row>
    <row r="300" s="12" customFormat="1" ht="22.8" customHeight="1">
      <c r="A300" s="12"/>
      <c r="B300" s="191"/>
      <c r="C300" s="192"/>
      <c r="D300" s="193" t="s">
        <v>68</v>
      </c>
      <c r="E300" s="205" t="s">
        <v>495</v>
      </c>
      <c r="F300" s="205" t="s">
        <v>496</v>
      </c>
      <c r="G300" s="192"/>
      <c r="H300" s="192"/>
      <c r="I300" s="195"/>
      <c r="J300" s="206">
        <f>BK300</f>
        <v>0</v>
      </c>
      <c r="K300" s="192"/>
      <c r="L300" s="197"/>
      <c r="M300" s="198"/>
      <c r="N300" s="199"/>
      <c r="O300" s="199"/>
      <c r="P300" s="200">
        <f>SUM(P301:P303)</f>
        <v>0</v>
      </c>
      <c r="Q300" s="199"/>
      <c r="R300" s="200">
        <f>SUM(R301:R303)</f>
        <v>0</v>
      </c>
      <c r="S300" s="199"/>
      <c r="T300" s="200">
        <f>SUM(T301:T303)</f>
        <v>0</v>
      </c>
      <c r="U300" s="201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02" t="s">
        <v>78</v>
      </c>
      <c r="AT300" s="203" t="s">
        <v>68</v>
      </c>
      <c r="AU300" s="203" t="s">
        <v>74</v>
      </c>
      <c r="AY300" s="202" t="s">
        <v>254</v>
      </c>
      <c r="BK300" s="204">
        <f>SUM(BK301:BK303)</f>
        <v>0</v>
      </c>
    </row>
    <row r="301" s="2" customFormat="1" ht="16.5" customHeight="1">
      <c r="A301" s="40"/>
      <c r="B301" s="41"/>
      <c r="C301" s="207" t="s">
        <v>497</v>
      </c>
      <c r="D301" s="207" t="s">
        <v>258</v>
      </c>
      <c r="E301" s="208" t="s">
        <v>498</v>
      </c>
      <c r="F301" s="209" t="s">
        <v>499</v>
      </c>
      <c r="G301" s="210" t="s">
        <v>485</v>
      </c>
      <c r="H301" s="211">
        <v>1</v>
      </c>
      <c r="I301" s="212"/>
      <c r="J301" s="213">
        <f>ROUND(I301*H301,2)</f>
        <v>0</v>
      </c>
      <c r="K301" s="209" t="s">
        <v>19</v>
      </c>
      <c r="L301" s="46"/>
      <c r="M301" s="214" t="s">
        <v>19</v>
      </c>
      <c r="N301" s="215" t="s">
        <v>41</v>
      </c>
      <c r="O301" s="86"/>
      <c r="P301" s="216">
        <f>O301*H301</f>
        <v>0</v>
      </c>
      <c r="Q301" s="216">
        <v>0</v>
      </c>
      <c r="R301" s="216">
        <f>Q301*H301</f>
        <v>0</v>
      </c>
      <c r="S301" s="216">
        <v>0</v>
      </c>
      <c r="T301" s="216">
        <f>S301*H301</f>
        <v>0</v>
      </c>
      <c r="U301" s="217" t="s">
        <v>19</v>
      </c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8" t="s">
        <v>374</v>
      </c>
      <c r="AT301" s="218" t="s">
        <v>258</v>
      </c>
      <c r="AU301" s="218" t="s">
        <v>78</v>
      </c>
      <c r="AY301" s="19" t="s">
        <v>254</v>
      </c>
      <c r="BE301" s="219">
        <f>IF(N301="základní",J301,0)</f>
        <v>0</v>
      </c>
      <c r="BF301" s="219">
        <f>IF(N301="snížená",J301,0)</f>
        <v>0</v>
      </c>
      <c r="BG301" s="219">
        <f>IF(N301="zákl. přenesená",J301,0)</f>
        <v>0</v>
      </c>
      <c r="BH301" s="219">
        <f>IF(N301="sníž. přenesená",J301,0)</f>
        <v>0</v>
      </c>
      <c r="BI301" s="219">
        <f>IF(N301="nulová",J301,0)</f>
        <v>0</v>
      </c>
      <c r="BJ301" s="19" t="s">
        <v>78</v>
      </c>
      <c r="BK301" s="219">
        <f>ROUND(I301*H301,2)</f>
        <v>0</v>
      </c>
      <c r="BL301" s="19" t="s">
        <v>374</v>
      </c>
      <c r="BM301" s="218" t="s">
        <v>500</v>
      </c>
    </row>
    <row r="302" s="2" customFormat="1">
      <c r="A302" s="40"/>
      <c r="B302" s="41"/>
      <c r="C302" s="42"/>
      <c r="D302" s="220" t="s">
        <v>264</v>
      </c>
      <c r="E302" s="42"/>
      <c r="F302" s="221" t="s">
        <v>499</v>
      </c>
      <c r="G302" s="42"/>
      <c r="H302" s="42"/>
      <c r="I302" s="222"/>
      <c r="J302" s="42"/>
      <c r="K302" s="42"/>
      <c r="L302" s="46"/>
      <c r="M302" s="223"/>
      <c r="N302" s="224"/>
      <c r="O302" s="86"/>
      <c r="P302" s="86"/>
      <c r="Q302" s="86"/>
      <c r="R302" s="86"/>
      <c r="S302" s="86"/>
      <c r="T302" s="86"/>
      <c r="U302" s="87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264</v>
      </c>
      <c r="AU302" s="19" t="s">
        <v>78</v>
      </c>
    </row>
    <row r="303" s="2" customFormat="1">
      <c r="A303" s="40"/>
      <c r="B303" s="41"/>
      <c r="C303" s="42"/>
      <c r="D303" s="220" t="s">
        <v>487</v>
      </c>
      <c r="E303" s="42"/>
      <c r="F303" s="269" t="s">
        <v>501</v>
      </c>
      <c r="G303" s="42"/>
      <c r="H303" s="42"/>
      <c r="I303" s="222"/>
      <c r="J303" s="42"/>
      <c r="K303" s="42"/>
      <c r="L303" s="46"/>
      <c r="M303" s="223"/>
      <c r="N303" s="224"/>
      <c r="O303" s="86"/>
      <c r="P303" s="86"/>
      <c r="Q303" s="86"/>
      <c r="R303" s="86"/>
      <c r="S303" s="86"/>
      <c r="T303" s="86"/>
      <c r="U303" s="87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487</v>
      </c>
      <c r="AU303" s="19" t="s">
        <v>78</v>
      </c>
    </row>
    <row r="304" s="12" customFormat="1" ht="22.8" customHeight="1">
      <c r="A304" s="12"/>
      <c r="B304" s="191"/>
      <c r="C304" s="192"/>
      <c r="D304" s="193" t="s">
        <v>68</v>
      </c>
      <c r="E304" s="205" t="s">
        <v>502</v>
      </c>
      <c r="F304" s="205" t="s">
        <v>503</v>
      </c>
      <c r="G304" s="192"/>
      <c r="H304" s="192"/>
      <c r="I304" s="195"/>
      <c r="J304" s="206">
        <f>BK304</f>
        <v>0</v>
      </c>
      <c r="K304" s="192"/>
      <c r="L304" s="197"/>
      <c r="M304" s="198"/>
      <c r="N304" s="199"/>
      <c r="O304" s="199"/>
      <c r="P304" s="200">
        <f>SUM(P305:P307)</f>
        <v>0</v>
      </c>
      <c r="Q304" s="199"/>
      <c r="R304" s="200">
        <f>SUM(R305:R307)</f>
        <v>0</v>
      </c>
      <c r="S304" s="199"/>
      <c r="T304" s="200">
        <f>SUM(T305:T307)</f>
        <v>0</v>
      </c>
      <c r="U304" s="201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2" t="s">
        <v>78</v>
      </c>
      <c r="AT304" s="203" t="s">
        <v>68</v>
      </c>
      <c r="AU304" s="203" t="s">
        <v>74</v>
      </c>
      <c r="AY304" s="202" t="s">
        <v>254</v>
      </c>
      <c r="BK304" s="204">
        <f>SUM(BK305:BK307)</f>
        <v>0</v>
      </c>
    </row>
    <row r="305" s="2" customFormat="1" ht="16.5" customHeight="1">
      <c r="A305" s="40"/>
      <c r="B305" s="41"/>
      <c r="C305" s="207" t="s">
        <v>504</v>
      </c>
      <c r="D305" s="207" t="s">
        <v>258</v>
      </c>
      <c r="E305" s="208" t="s">
        <v>505</v>
      </c>
      <c r="F305" s="209" t="s">
        <v>506</v>
      </c>
      <c r="G305" s="210" t="s">
        <v>485</v>
      </c>
      <c r="H305" s="211">
        <v>1</v>
      </c>
      <c r="I305" s="212"/>
      <c r="J305" s="213">
        <f>ROUND(I305*H305,2)</f>
        <v>0</v>
      </c>
      <c r="K305" s="209" t="s">
        <v>19</v>
      </c>
      <c r="L305" s="46"/>
      <c r="M305" s="214" t="s">
        <v>19</v>
      </c>
      <c r="N305" s="215" t="s">
        <v>41</v>
      </c>
      <c r="O305" s="86"/>
      <c r="P305" s="216">
        <f>O305*H305</f>
        <v>0</v>
      </c>
      <c r="Q305" s="216">
        <v>0</v>
      </c>
      <c r="R305" s="216">
        <f>Q305*H305</f>
        <v>0</v>
      </c>
      <c r="S305" s="216">
        <v>0</v>
      </c>
      <c r="T305" s="216">
        <f>S305*H305</f>
        <v>0</v>
      </c>
      <c r="U305" s="217" t="s">
        <v>19</v>
      </c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8" t="s">
        <v>374</v>
      </c>
      <c r="AT305" s="218" t="s">
        <v>258</v>
      </c>
      <c r="AU305" s="218" t="s">
        <v>78</v>
      </c>
      <c r="AY305" s="19" t="s">
        <v>254</v>
      </c>
      <c r="BE305" s="219">
        <f>IF(N305="základní",J305,0)</f>
        <v>0</v>
      </c>
      <c r="BF305" s="219">
        <f>IF(N305="snížená",J305,0)</f>
        <v>0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19" t="s">
        <v>78</v>
      </c>
      <c r="BK305" s="219">
        <f>ROUND(I305*H305,2)</f>
        <v>0</v>
      </c>
      <c r="BL305" s="19" t="s">
        <v>374</v>
      </c>
      <c r="BM305" s="218" t="s">
        <v>507</v>
      </c>
    </row>
    <row r="306" s="2" customFormat="1">
      <c r="A306" s="40"/>
      <c r="B306" s="41"/>
      <c r="C306" s="42"/>
      <c r="D306" s="220" t="s">
        <v>264</v>
      </c>
      <c r="E306" s="42"/>
      <c r="F306" s="221" t="s">
        <v>506</v>
      </c>
      <c r="G306" s="42"/>
      <c r="H306" s="42"/>
      <c r="I306" s="222"/>
      <c r="J306" s="42"/>
      <c r="K306" s="42"/>
      <c r="L306" s="46"/>
      <c r="M306" s="223"/>
      <c r="N306" s="224"/>
      <c r="O306" s="86"/>
      <c r="P306" s="86"/>
      <c r="Q306" s="86"/>
      <c r="R306" s="86"/>
      <c r="S306" s="86"/>
      <c r="T306" s="86"/>
      <c r="U306" s="87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264</v>
      </c>
      <c r="AU306" s="19" t="s">
        <v>78</v>
      </c>
    </row>
    <row r="307" s="2" customFormat="1">
      <c r="A307" s="40"/>
      <c r="B307" s="41"/>
      <c r="C307" s="42"/>
      <c r="D307" s="220" t="s">
        <v>487</v>
      </c>
      <c r="E307" s="42"/>
      <c r="F307" s="269" t="s">
        <v>508</v>
      </c>
      <c r="G307" s="42"/>
      <c r="H307" s="42"/>
      <c r="I307" s="222"/>
      <c r="J307" s="42"/>
      <c r="K307" s="42"/>
      <c r="L307" s="46"/>
      <c r="M307" s="223"/>
      <c r="N307" s="224"/>
      <c r="O307" s="86"/>
      <c r="P307" s="86"/>
      <c r="Q307" s="86"/>
      <c r="R307" s="86"/>
      <c r="S307" s="86"/>
      <c r="T307" s="86"/>
      <c r="U307" s="87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487</v>
      </c>
      <c r="AU307" s="19" t="s">
        <v>78</v>
      </c>
    </row>
    <row r="308" s="12" customFormat="1" ht="22.8" customHeight="1">
      <c r="A308" s="12"/>
      <c r="B308" s="191"/>
      <c r="C308" s="192"/>
      <c r="D308" s="193" t="s">
        <v>68</v>
      </c>
      <c r="E308" s="205" t="s">
        <v>509</v>
      </c>
      <c r="F308" s="205" t="s">
        <v>510</v>
      </c>
      <c r="G308" s="192"/>
      <c r="H308" s="192"/>
      <c r="I308" s="195"/>
      <c r="J308" s="206">
        <f>BK308</f>
        <v>0</v>
      </c>
      <c r="K308" s="192"/>
      <c r="L308" s="197"/>
      <c r="M308" s="198"/>
      <c r="N308" s="199"/>
      <c r="O308" s="199"/>
      <c r="P308" s="200">
        <f>SUM(P309:P311)</f>
        <v>0</v>
      </c>
      <c r="Q308" s="199"/>
      <c r="R308" s="200">
        <f>SUM(R309:R311)</f>
        <v>0</v>
      </c>
      <c r="S308" s="199"/>
      <c r="T308" s="200">
        <f>SUM(T309:T311)</f>
        <v>0</v>
      </c>
      <c r="U308" s="201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02" t="s">
        <v>78</v>
      </c>
      <c r="AT308" s="203" t="s">
        <v>68</v>
      </c>
      <c r="AU308" s="203" t="s">
        <v>74</v>
      </c>
      <c r="AY308" s="202" t="s">
        <v>254</v>
      </c>
      <c r="BK308" s="204">
        <f>SUM(BK309:BK311)</f>
        <v>0</v>
      </c>
    </row>
    <row r="309" s="2" customFormat="1" ht="16.5" customHeight="1">
      <c r="A309" s="40"/>
      <c r="B309" s="41"/>
      <c r="C309" s="207" t="s">
        <v>256</v>
      </c>
      <c r="D309" s="207" t="s">
        <v>258</v>
      </c>
      <c r="E309" s="208" t="s">
        <v>511</v>
      </c>
      <c r="F309" s="209" t="s">
        <v>510</v>
      </c>
      <c r="G309" s="210" t="s">
        <v>485</v>
      </c>
      <c r="H309" s="211">
        <v>1</v>
      </c>
      <c r="I309" s="212"/>
      <c r="J309" s="213">
        <f>ROUND(I309*H309,2)</f>
        <v>0</v>
      </c>
      <c r="K309" s="209" t="s">
        <v>19</v>
      </c>
      <c r="L309" s="46"/>
      <c r="M309" s="214" t="s">
        <v>19</v>
      </c>
      <c r="N309" s="215" t="s">
        <v>41</v>
      </c>
      <c r="O309" s="86"/>
      <c r="P309" s="216">
        <f>O309*H309</f>
        <v>0</v>
      </c>
      <c r="Q309" s="216">
        <v>0</v>
      </c>
      <c r="R309" s="216">
        <f>Q309*H309</f>
        <v>0</v>
      </c>
      <c r="S309" s="216">
        <v>0</v>
      </c>
      <c r="T309" s="216">
        <f>S309*H309</f>
        <v>0</v>
      </c>
      <c r="U309" s="217" t="s">
        <v>19</v>
      </c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8" t="s">
        <v>374</v>
      </c>
      <c r="AT309" s="218" t="s">
        <v>258</v>
      </c>
      <c r="AU309" s="218" t="s">
        <v>78</v>
      </c>
      <c r="AY309" s="19" t="s">
        <v>254</v>
      </c>
      <c r="BE309" s="219">
        <f>IF(N309="základní",J309,0)</f>
        <v>0</v>
      </c>
      <c r="BF309" s="219">
        <f>IF(N309="snížená",J309,0)</f>
        <v>0</v>
      </c>
      <c r="BG309" s="219">
        <f>IF(N309="zákl. přenesená",J309,0)</f>
        <v>0</v>
      </c>
      <c r="BH309" s="219">
        <f>IF(N309="sníž. přenesená",J309,0)</f>
        <v>0</v>
      </c>
      <c r="BI309" s="219">
        <f>IF(N309="nulová",J309,0)</f>
        <v>0</v>
      </c>
      <c r="BJ309" s="19" t="s">
        <v>78</v>
      </c>
      <c r="BK309" s="219">
        <f>ROUND(I309*H309,2)</f>
        <v>0</v>
      </c>
      <c r="BL309" s="19" t="s">
        <v>374</v>
      </c>
      <c r="BM309" s="218" t="s">
        <v>512</v>
      </c>
    </row>
    <row r="310" s="2" customFormat="1">
      <c r="A310" s="40"/>
      <c r="B310" s="41"/>
      <c r="C310" s="42"/>
      <c r="D310" s="220" t="s">
        <v>264</v>
      </c>
      <c r="E310" s="42"/>
      <c r="F310" s="221" t="s">
        <v>510</v>
      </c>
      <c r="G310" s="42"/>
      <c r="H310" s="42"/>
      <c r="I310" s="222"/>
      <c r="J310" s="42"/>
      <c r="K310" s="42"/>
      <c r="L310" s="46"/>
      <c r="M310" s="223"/>
      <c r="N310" s="224"/>
      <c r="O310" s="86"/>
      <c r="P310" s="86"/>
      <c r="Q310" s="86"/>
      <c r="R310" s="86"/>
      <c r="S310" s="86"/>
      <c r="T310" s="86"/>
      <c r="U310" s="87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264</v>
      </c>
      <c r="AU310" s="19" t="s">
        <v>78</v>
      </c>
    </row>
    <row r="311" s="2" customFormat="1">
      <c r="A311" s="40"/>
      <c r="B311" s="41"/>
      <c r="C311" s="42"/>
      <c r="D311" s="220" t="s">
        <v>487</v>
      </c>
      <c r="E311" s="42"/>
      <c r="F311" s="269" t="s">
        <v>513</v>
      </c>
      <c r="G311" s="42"/>
      <c r="H311" s="42"/>
      <c r="I311" s="222"/>
      <c r="J311" s="42"/>
      <c r="K311" s="42"/>
      <c r="L311" s="46"/>
      <c r="M311" s="223"/>
      <c r="N311" s="224"/>
      <c r="O311" s="86"/>
      <c r="P311" s="86"/>
      <c r="Q311" s="86"/>
      <c r="R311" s="86"/>
      <c r="S311" s="86"/>
      <c r="T311" s="86"/>
      <c r="U311" s="87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487</v>
      </c>
      <c r="AU311" s="19" t="s">
        <v>78</v>
      </c>
    </row>
    <row r="312" s="12" customFormat="1" ht="22.8" customHeight="1">
      <c r="A312" s="12"/>
      <c r="B312" s="191"/>
      <c r="C312" s="192"/>
      <c r="D312" s="193" t="s">
        <v>68</v>
      </c>
      <c r="E312" s="205" t="s">
        <v>514</v>
      </c>
      <c r="F312" s="205" t="s">
        <v>515</v>
      </c>
      <c r="G312" s="192"/>
      <c r="H312" s="192"/>
      <c r="I312" s="195"/>
      <c r="J312" s="206">
        <f>BK312</f>
        <v>0</v>
      </c>
      <c r="K312" s="192"/>
      <c r="L312" s="197"/>
      <c r="M312" s="198"/>
      <c r="N312" s="199"/>
      <c r="O312" s="199"/>
      <c r="P312" s="200">
        <f>SUM(P313:P448)</f>
        <v>0</v>
      </c>
      <c r="Q312" s="199"/>
      <c r="R312" s="200">
        <f>SUM(R313:R448)</f>
        <v>1.5439046400000003</v>
      </c>
      <c r="S312" s="199"/>
      <c r="T312" s="200">
        <f>SUM(T313:T448)</f>
        <v>0.041536750000000011</v>
      </c>
      <c r="U312" s="201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02" t="s">
        <v>78</v>
      </c>
      <c r="AT312" s="203" t="s">
        <v>68</v>
      </c>
      <c r="AU312" s="203" t="s">
        <v>74</v>
      </c>
      <c r="AY312" s="202" t="s">
        <v>254</v>
      </c>
      <c r="BK312" s="204">
        <f>SUM(BK313:BK448)</f>
        <v>0</v>
      </c>
    </row>
    <row r="313" s="2" customFormat="1" ht="24.15" customHeight="1">
      <c r="A313" s="40"/>
      <c r="B313" s="41"/>
      <c r="C313" s="207" t="s">
        <v>516</v>
      </c>
      <c r="D313" s="207" t="s">
        <v>258</v>
      </c>
      <c r="E313" s="208" t="s">
        <v>517</v>
      </c>
      <c r="F313" s="209" t="s">
        <v>518</v>
      </c>
      <c r="G313" s="210" t="s">
        <v>83</v>
      </c>
      <c r="H313" s="211">
        <v>10.041</v>
      </c>
      <c r="I313" s="212"/>
      <c r="J313" s="213">
        <f>ROUND(I313*H313,2)</f>
        <v>0</v>
      </c>
      <c r="K313" s="209" t="s">
        <v>261</v>
      </c>
      <c r="L313" s="46"/>
      <c r="M313" s="214" t="s">
        <v>19</v>
      </c>
      <c r="N313" s="215" t="s">
        <v>41</v>
      </c>
      <c r="O313" s="86"/>
      <c r="P313" s="216">
        <f>O313*H313</f>
        <v>0</v>
      </c>
      <c r="Q313" s="216">
        <v>0.025399999999999999</v>
      </c>
      <c r="R313" s="216">
        <f>Q313*H313</f>
        <v>0.25504139999999997</v>
      </c>
      <c r="S313" s="216">
        <v>0</v>
      </c>
      <c r="T313" s="216">
        <f>S313*H313</f>
        <v>0</v>
      </c>
      <c r="U313" s="217" t="s">
        <v>19</v>
      </c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8" t="s">
        <v>374</v>
      </c>
      <c r="AT313" s="218" t="s">
        <v>258</v>
      </c>
      <c r="AU313" s="218" t="s">
        <v>78</v>
      </c>
      <c r="AY313" s="19" t="s">
        <v>254</v>
      </c>
      <c r="BE313" s="219">
        <f>IF(N313="základní",J313,0)</f>
        <v>0</v>
      </c>
      <c r="BF313" s="219">
        <f>IF(N313="snížená",J313,0)</f>
        <v>0</v>
      </c>
      <c r="BG313" s="219">
        <f>IF(N313="zákl. přenesená",J313,0)</f>
        <v>0</v>
      </c>
      <c r="BH313" s="219">
        <f>IF(N313="sníž. přenesená",J313,0)</f>
        <v>0</v>
      </c>
      <c r="BI313" s="219">
        <f>IF(N313="nulová",J313,0)</f>
        <v>0</v>
      </c>
      <c r="BJ313" s="19" t="s">
        <v>78</v>
      </c>
      <c r="BK313" s="219">
        <f>ROUND(I313*H313,2)</f>
        <v>0</v>
      </c>
      <c r="BL313" s="19" t="s">
        <v>374</v>
      </c>
      <c r="BM313" s="218" t="s">
        <v>519</v>
      </c>
    </row>
    <row r="314" s="2" customFormat="1">
      <c r="A314" s="40"/>
      <c r="B314" s="41"/>
      <c r="C314" s="42"/>
      <c r="D314" s="220" t="s">
        <v>264</v>
      </c>
      <c r="E314" s="42"/>
      <c r="F314" s="221" t="s">
        <v>520</v>
      </c>
      <c r="G314" s="42"/>
      <c r="H314" s="42"/>
      <c r="I314" s="222"/>
      <c r="J314" s="42"/>
      <c r="K314" s="42"/>
      <c r="L314" s="46"/>
      <c r="M314" s="223"/>
      <c r="N314" s="224"/>
      <c r="O314" s="86"/>
      <c r="P314" s="86"/>
      <c r="Q314" s="86"/>
      <c r="R314" s="86"/>
      <c r="S314" s="86"/>
      <c r="T314" s="86"/>
      <c r="U314" s="87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9" t="s">
        <v>264</v>
      </c>
      <c r="AU314" s="19" t="s">
        <v>78</v>
      </c>
    </row>
    <row r="315" s="2" customFormat="1">
      <c r="A315" s="40"/>
      <c r="B315" s="41"/>
      <c r="C315" s="42"/>
      <c r="D315" s="225" t="s">
        <v>266</v>
      </c>
      <c r="E315" s="42"/>
      <c r="F315" s="226" t="s">
        <v>521</v>
      </c>
      <c r="G315" s="42"/>
      <c r="H315" s="42"/>
      <c r="I315" s="222"/>
      <c r="J315" s="42"/>
      <c r="K315" s="42"/>
      <c r="L315" s="46"/>
      <c r="M315" s="223"/>
      <c r="N315" s="224"/>
      <c r="O315" s="86"/>
      <c r="P315" s="86"/>
      <c r="Q315" s="86"/>
      <c r="R315" s="86"/>
      <c r="S315" s="86"/>
      <c r="T315" s="86"/>
      <c r="U315" s="87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T315" s="19" t="s">
        <v>266</v>
      </c>
      <c r="AU315" s="19" t="s">
        <v>78</v>
      </c>
    </row>
    <row r="316" s="14" customFormat="1">
      <c r="A316" s="14"/>
      <c r="B316" s="237"/>
      <c r="C316" s="238"/>
      <c r="D316" s="220" t="s">
        <v>268</v>
      </c>
      <c r="E316" s="239" t="s">
        <v>19</v>
      </c>
      <c r="F316" s="240" t="s">
        <v>126</v>
      </c>
      <c r="G316" s="238"/>
      <c r="H316" s="241">
        <v>10.041</v>
      </c>
      <c r="I316" s="242"/>
      <c r="J316" s="238"/>
      <c r="K316" s="238"/>
      <c r="L316" s="243"/>
      <c r="M316" s="244"/>
      <c r="N316" s="245"/>
      <c r="O316" s="245"/>
      <c r="P316" s="245"/>
      <c r="Q316" s="245"/>
      <c r="R316" s="245"/>
      <c r="S316" s="245"/>
      <c r="T316" s="245"/>
      <c r="U316" s="246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7" t="s">
        <v>268</v>
      </c>
      <c r="AU316" s="247" t="s">
        <v>78</v>
      </c>
      <c r="AV316" s="14" t="s">
        <v>78</v>
      </c>
      <c r="AW316" s="14" t="s">
        <v>31</v>
      </c>
      <c r="AX316" s="14" t="s">
        <v>74</v>
      </c>
      <c r="AY316" s="247" t="s">
        <v>254</v>
      </c>
    </row>
    <row r="317" s="2" customFormat="1" ht="24.15" customHeight="1">
      <c r="A317" s="40"/>
      <c r="B317" s="41"/>
      <c r="C317" s="207" t="s">
        <v>522</v>
      </c>
      <c r="D317" s="207" t="s">
        <v>258</v>
      </c>
      <c r="E317" s="208" t="s">
        <v>523</v>
      </c>
      <c r="F317" s="209" t="s">
        <v>524</v>
      </c>
      <c r="G317" s="210" t="s">
        <v>83</v>
      </c>
      <c r="H317" s="211">
        <v>7.7000000000000002</v>
      </c>
      <c r="I317" s="212"/>
      <c r="J317" s="213">
        <f>ROUND(I317*H317,2)</f>
        <v>0</v>
      </c>
      <c r="K317" s="209" t="s">
        <v>261</v>
      </c>
      <c r="L317" s="46"/>
      <c r="M317" s="214" t="s">
        <v>19</v>
      </c>
      <c r="N317" s="215" t="s">
        <v>41</v>
      </c>
      <c r="O317" s="86"/>
      <c r="P317" s="216">
        <f>O317*H317</f>
        <v>0</v>
      </c>
      <c r="Q317" s="216">
        <v>0.02682</v>
      </c>
      <c r="R317" s="216">
        <f>Q317*H317</f>
        <v>0.206514</v>
      </c>
      <c r="S317" s="216">
        <v>0</v>
      </c>
      <c r="T317" s="216">
        <f>S317*H317</f>
        <v>0</v>
      </c>
      <c r="U317" s="217" t="s">
        <v>19</v>
      </c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18" t="s">
        <v>374</v>
      </c>
      <c r="AT317" s="218" t="s">
        <v>258</v>
      </c>
      <c r="AU317" s="218" t="s">
        <v>78</v>
      </c>
      <c r="AY317" s="19" t="s">
        <v>254</v>
      </c>
      <c r="BE317" s="219">
        <f>IF(N317="základní",J317,0)</f>
        <v>0</v>
      </c>
      <c r="BF317" s="219">
        <f>IF(N317="snížená",J317,0)</f>
        <v>0</v>
      </c>
      <c r="BG317" s="219">
        <f>IF(N317="zákl. přenesená",J317,0)</f>
        <v>0</v>
      </c>
      <c r="BH317" s="219">
        <f>IF(N317="sníž. přenesená",J317,0)</f>
        <v>0</v>
      </c>
      <c r="BI317" s="219">
        <f>IF(N317="nulová",J317,0)</f>
        <v>0</v>
      </c>
      <c r="BJ317" s="19" t="s">
        <v>78</v>
      </c>
      <c r="BK317" s="219">
        <f>ROUND(I317*H317,2)</f>
        <v>0</v>
      </c>
      <c r="BL317" s="19" t="s">
        <v>374</v>
      </c>
      <c r="BM317" s="218" t="s">
        <v>525</v>
      </c>
    </row>
    <row r="318" s="2" customFormat="1">
      <c r="A318" s="40"/>
      <c r="B318" s="41"/>
      <c r="C318" s="42"/>
      <c r="D318" s="220" t="s">
        <v>264</v>
      </c>
      <c r="E318" s="42"/>
      <c r="F318" s="221" t="s">
        <v>526</v>
      </c>
      <c r="G318" s="42"/>
      <c r="H318" s="42"/>
      <c r="I318" s="222"/>
      <c r="J318" s="42"/>
      <c r="K318" s="42"/>
      <c r="L318" s="46"/>
      <c r="M318" s="223"/>
      <c r="N318" s="224"/>
      <c r="O318" s="86"/>
      <c r="P318" s="86"/>
      <c r="Q318" s="86"/>
      <c r="R318" s="86"/>
      <c r="S318" s="86"/>
      <c r="T318" s="86"/>
      <c r="U318" s="87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264</v>
      </c>
      <c r="AU318" s="19" t="s">
        <v>78</v>
      </c>
    </row>
    <row r="319" s="2" customFormat="1">
      <c r="A319" s="40"/>
      <c r="B319" s="41"/>
      <c r="C319" s="42"/>
      <c r="D319" s="225" t="s">
        <v>266</v>
      </c>
      <c r="E319" s="42"/>
      <c r="F319" s="226" t="s">
        <v>527</v>
      </c>
      <c r="G319" s="42"/>
      <c r="H319" s="42"/>
      <c r="I319" s="222"/>
      <c r="J319" s="42"/>
      <c r="K319" s="42"/>
      <c r="L319" s="46"/>
      <c r="M319" s="223"/>
      <c r="N319" s="224"/>
      <c r="O319" s="86"/>
      <c r="P319" s="86"/>
      <c r="Q319" s="86"/>
      <c r="R319" s="86"/>
      <c r="S319" s="86"/>
      <c r="T319" s="86"/>
      <c r="U319" s="87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9" t="s">
        <v>266</v>
      </c>
      <c r="AU319" s="19" t="s">
        <v>78</v>
      </c>
    </row>
    <row r="320" s="14" customFormat="1">
      <c r="A320" s="14"/>
      <c r="B320" s="237"/>
      <c r="C320" s="238"/>
      <c r="D320" s="220" t="s">
        <v>268</v>
      </c>
      <c r="E320" s="239" t="s">
        <v>19</v>
      </c>
      <c r="F320" s="240" t="s">
        <v>129</v>
      </c>
      <c r="G320" s="238"/>
      <c r="H320" s="241">
        <v>7.7000000000000002</v>
      </c>
      <c r="I320" s="242"/>
      <c r="J320" s="238"/>
      <c r="K320" s="238"/>
      <c r="L320" s="243"/>
      <c r="M320" s="244"/>
      <c r="N320" s="245"/>
      <c r="O320" s="245"/>
      <c r="P320" s="245"/>
      <c r="Q320" s="245"/>
      <c r="R320" s="245"/>
      <c r="S320" s="245"/>
      <c r="T320" s="245"/>
      <c r="U320" s="246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7" t="s">
        <v>268</v>
      </c>
      <c r="AU320" s="247" t="s">
        <v>78</v>
      </c>
      <c r="AV320" s="14" t="s">
        <v>78</v>
      </c>
      <c r="AW320" s="14" t="s">
        <v>31</v>
      </c>
      <c r="AX320" s="14" t="s">
        <v>74</v>
      </c>
      <c r="AY320" s="247" t="s">
        <v>254</v>
      </c>
    </row>
    <row r="321" s="2" customFormat="1" ht="16.5" customHeight="1">
      <c r="A321" s="40"/>
      <c r="B321" s="41"/>
      <c r="C321" s="207" t="s">
        <v>528</v>
      </c>
      <c r="D321" s="207" t="s">
        <v>258</v>
      </c>
      <c r="E321" s="208" t="s">
        <v>529</v>
      </c>
      <c r="F321" s="209" t="s">
        <v>530</v>
      </c>
      <c r="G321" s="210" t="s">
        <v>299</v>
      </c>
      <c r="H321" s="211">
        <v>2.1000000000000001</v>
      </c>
      <c r="I321" s="212"/>
      <c r="J321" s="213">
        <f>ROUND(I321*H321,2)</f>
        <v>0</v>
      </c>
      <c r="K321" s="209" t="s">
        <v>261</v>
      </c>
      <c r="L321" s="46"/>
      <c r="M321" s="214" t="s">
        <v>19</v>
      </c>
      <c r="N321" s="215" t="s">
        <v>41</v>
      </c>
      <c r="O321" s="86"/>
      <c r="P321" s="216">
        <f>O321*H321</f>
        <v>0</v>
      </c>
      <c r="Q321" s="216">
        <v>0.0016199999999999999</v>
      </c>
      <c r="R321" s="216">
        <f>Q321*H321</f>
        <v>0.0034020000000000001</v>
      </c>
      <c r="S321" s="216">
        <v>0</v>
      </c>
      <c r="T321" s="216">
        <f>S321*H321</f>
        <v>0</v>
      </c>
      <c r="U321" s="217" t="s">
        <v>19</v>
      </c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18" t="s">
        <v>374</v>
      </c>
      <c r="AT321" s="218" t="s">
        <v>258</v>
      </c>
      <c r="AU321" s="218" t="s">
        <v>78</v>
      </c>
      <c r="AY321" s="19" t="s">
        <v>254</v>
      </c>
      <c r="BE321" s="219">
        <f>IF(N321="základní",J321,0)</f>
        <v>0</v>
      </c>
      <c r="BF321" s="219">
        <f>IF(N321="snížená",J321,0)</f>
        <v>0</v>
      </c>
      <c r="BG321" s="219">
        <f>IF(N321="zákl. přenesená",J321,0)</f>
        <v>0</v>
      </c>
      <c r="BH321" s="219">
        <f>IF(N321="sníž. přenesená",J321,0)</f>
        <v>0</v>
      </c>
      <c r="BI321" s="219">
        <f>IF(N321="nulová",J321,0)</f>
        <v>0</v>
      </c>
      <c r="BJ321" s="19" t="s">
        <v>78</v>
      </c>
      <c r="BK321" s="219">
        <f>ROUND(I321*H321,2)</f>
        <v>0</v>
      </c>
      <c r="BL321" s="19" t="s">
        <v>374</v>
      </c>
      <c r="BM321" s="218" t="s">
        <v>531</v>
      </c>
    </row>
    <row r="322" s="2" customFormat="1">
      <c r="A322" s="40"/>
      <c r="B322" s="41"/>
      <c r="C322" s="42"/>
      <c r="D322" s="220" t="s">
        <v>264</v>
      </c>
      <c r="E322" s="42"/>
      <c r="F322" s="221" t="s">
        <v>532</v>
      </c>
      <c r="G322" s="42"/>
      <c r="H322" s="42"/>
      <c r="I322" s="222"/>
      <c r="J322" s="42"/>
      <c r="K322" s="42"/>
      <c r="L322" s="46"/>
      <c r="M322" s="223"/>
      <c r="N322" s="224"/>
      <c r="O322" s="86"/>
      <c r="P322" s="86"/>
      <c r="Q322" s="86"/>
      <c r="R322" s="86"/>
      <c r="S322" s="86"/>
      <c r="T322" s="86"/>
      <c r="U322" s="87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9" t="s">
        <v>264</v>
      </c>
      <c r="AU322" s="19" t="s">
        <v>78</v>
      </c>
    </row>
    <row r="323" s="2" customFormat="1">
      <c r="A323" s="40"/>
      <c r="B323" s="41"/>
      <c r="C323" s="42"/>
      <c r="D323" s="225" t="s">
        <v>266</v>
      </c>
      <c r="E323" s="42"/>
      <c r="F323" s="226" t="s">
        <v>533</v>
      </c>
      <c r="G323" s="42"/>
      <c r="H323" s="42"/>
      <c r="I323" s="222"/>
      <c r="J323" s="42"/>
      <c r="K323" s="42"/>
      <c r="L323" s="46"/>
      <c r="M323" s="223"/>
      <c r="N323" s="224"/>
      <c r="O323" s="86"/>
      <c r="P323" s="86"/>
      <c r="Q323" s="86"/>
      <c r="R323" s="86"/>
      <c r="S323" s="86"/>
      <c r="T323" s="86"/>
      <c r="U323" s="87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266</v>
      </c>
      <c r="AU323" s="19" t="s">
        <v>78</v>
      </c>
    </row>
    <row r="324" s="14" customFormat="1">
      <c r="A324" s="14"/>
      <c r="B324" s="237"/>
      <c r="C324" s="238"/>
      <c r="D324" s="220" t="s">
        <v>268</v>
      </c>
      <c r="E324" s="239" t="s">
        <v>19</v>
      </c>
      <c r="F324" s="240" t="s">
        <v>534</v>
      </c>
      <c r="G324" s="238"/>
      <c r="H324" s="241">
        <v>2.1000000000000001</v>
      </c>
      <c r="I324" s="242"/>
      <c r="J324" s="238"/>
      <c r="K324" s="238"/>
      <c r="L324" s="243"/>
      <c r="M324" s="244"/>
      <c r="N324" s="245"/>
      <c r="O324" s="245"/>
      <c r="P324" s="245"/>
      <c r="Q324" s="245"/>
      <c r="R324" s="245"/>
      <c r="S324" s="245"/>
      <c r="T324" s="245"/>
      <c r="U324" s="246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7" t="s">
        <v>268</v>
      </c>
      <c r="AU324" s="247" t="s">
        <v>78</v>
      </c>
      <c r="AV324" s="14" t="s">
        <v>78</v>
      </c>
      <c r="AW324" s="14" t="s">
        <v>31</v>
      </c>
      <c r="AX324" s="14" t="s">
        <v>74</v>
      </c>
      <c r="AY324" s="247" t="s">
        <v>254</v>
      </c>
    </row>
    <row r="325" s="2" customFormat="1" ht="21.75" customHeight="1">
      <c r="A325" s="40"/>
      <c r="B325" s="41"/>
      <c r="C325" s="207" t="s">
        <v>535</v>
      </c>
      <c r="D325" s="207" t="s">
        <v>258</v>
      </c>
      <c r="E325" s="208" t="s">
        <v>536</v>
      </c>
      <c r="F325" s="209" t="s">
        <v>537</v>
      </c>
      <c r="G325" s="210" t="s">
        <v>83</v>
      </c>
      <c r="H325" s="211">
        <v>17.741</v>
      </c>
      <c r="I325" s="212"/>
      <c r="J325" s="213">
        <f>ROUND(I325*H325,2)</f>
        <v>0</v>
      </c>
      <c r="K325" s="209" t="s">
        <v>261</v>
      </c>
      <c r="L325" s="46"/>
      <c r="M325" s="214" t="s">
        <v>19</v>
      </c>
      <c r="N325" s="215" t="s">
        <v>41</v>
      </c>
      <c r="O325" s="86"/>
      <c r="P325" s="216">
        <f>O325*H325</f>
        <v>0</v>
      </c>
      <c r="Q325" s="216">
        <v>0.00020000000000000001</v>
      </c>
      <c r="R325" s="216">
        <f>Q325*H325</f>
        <v>0.0035482000000000001</v>
      </c>
      <c r="S325" s="216">
        <v>0</v>
      </c>
      <c r="T325" s="216">
        <f>S325*H325</f>
        <v>0</v>
      </c>
      <c r="U325" s="217" t="s">
        <v>19</v>
      </c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18" t="s">
        <v>374</v>
      </c>
      <c r="AT325" s="218" t="s">
        <v>258</v>
      </c>
      <c r="AU325" s="218" t="s">
        <v>78</v>
      </c>
      <c r="AY325" s="19" t="s">
        <v>254</v>
      </c>
      <c r="BE325" s="219">
        <f>IF(N325="základní",J325,0)</f>
        <v>0</v>
      </c>
      <c r="BF325" s="219">
        <f>IF(N325="snížená",J325,0)</f>
        <v>0</v>
      </c>
      <c r="BG325" s="219">
        <f>IF(N325="zákl. přenesená",J325,0)</f>
        <v>0</v>
      </c>
      <c r="BH325" s="219">
        <f>IF(N325="sníž. přenesená",J325,0)</f>
        <v>0</v>
      </c>
      <c r="BI325" s="219">
        <f>IF(N325="nulová",J325,0)</f>
        <v>0</v>
      </c>
      <c r="BJ325" s="19" t="s">
        <v>78</v>
      </c>
      <c r="BK325" s="219">
        <f>ROUND(I325*H325,2)</f>
        <v>0</v>
      </c>
      <c r="BL325" s="19" t="s">
        <v>374</v>
      </c>
      <c r="BM325" s="218" t="s">
        <v>538</v>
      </c>
    </row>
    <row r="326" s="2" customFormat="1">
      <c r="A326" s="40"/>
      <c r="B326" s="41"/>
      <c r="C326" s="42"/>
      <c r="D326" s="220" t="s">
        <v>264</v>
      </c>
      <c r="E326" s="42"/>
      <c r="F326" s="221" t="s">
        <v>539</v>
      </c>
      <c r="G326" s="42"/>
      <c r="H326" s="42"/>
      <c r="I326" s="222"/>
      <c r="J326" s="42"/>
      <c r="K326" s="42"/>
      <c r="L326" s="46"/>
      <c r="M326" s="223"/>
      <c r="N326" s="224"/>
      <c r="O326" s="86"/>
      <c r="P326" s="86"/>
      <c r="Q326" s="86"/>
      <c r="R326" s="86"/>
      <c r="S326" s="86"/>
      <c r="T326" s="86"/>
      <c r="U326" s="87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T326" s="19" t="s">
        <v>264</v>
      </c>
      <c r="AU326" s="19" t="s">
        <v>78</v>
      </c>
    </row>
    <row r="327" s="2" customFormat="1">
      <c r="A327" s="40"/>
      <c r="B327" s="41"/>
      <c r="C327" s="42"/>
      <c r="D327" s="225" t="s">
        <v>266</v>
      </c>
      <c r="E327" s="42"/>
      <c r="F327" s="226" t="s">
        <v>540</v>
      </c>
      <c r="G327" s="42"/>
      <c r="H327" s="42"/>
      <c r="I327" s="222"/>
      <c r="J327" s="42"/>
      <c r="K327" s="42"/>
      <c r="L327" s="46"/>
      <c r="M327" s="223"/>
      <c r="N327" s="224"/>
      <c r="O327" s="86"/>
      <c r="P327" s="86"/>
      <c r="Q327" s="86"/>
      <c r="R327" s="86"/>
      <c r="S327" s="86"/>
      <c r="T327" s="86"/>
      <c r="U327" s="87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9" t="s">
        <v>266</v>
      </c>
      <c r="AU327" s="19" t="s">
        <v>78</v>
      </c>
    </row>
    <row r="328" s="14" customFormat="1">
      <c r="A328" s="14"/>
      <c r="B328" s="237"/>
      <c r="C328" s="238"/>
      <c r="D328" s="220" t="s">
        <v>268</v>
      </c>
      <c r="E328" s="239" t="s">
        <v>19</v>
      </c>
      <c r="F328" s="240" t="s">
        <v>126</v>
      </c>
      <c r="G328" s="238"/>
      <c r="H328" s="241">
        <v>10.041</v>
      </c>
      <c r="I328" s="242"/>
      <c r="J328" s="238"/>
      <c r="K328" s="238"/>
      <c r="L328" s="243"/>
      <c r="M328" s="244"/>
      <c r="N328" s="245"/>
      <c r="O328" s="245"/>
      <c r="P328" s="245"/>
      <c r="Q328" s="245"/>
      <c r="R328" s="245"/>
      <c r="S328" s="245"/>
      <c r="T328" s="245"/>
      <c r="U328" s="246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7" t="s">
        <v>268</v>
      </c>
      <c r="AU328" s="247" t="s">
        <v>78</v>
      </c>
      <c r="AV328" s="14" t="s">
        <v>78</v>
      </c>
      <c r="AW328" s="14" t="s">
        <v>31</v>
      </c>
      <c r="AX328" s="14" t="s">
        <v>69</v>
      </c>
      <c r="AY328" s="247" t="s">
        <v>254</v>
      </c>
    </row>
    <row r="329" s="14" customFormat="1">
      <c r="A329" s="14"/>
      <c r="B329" s="237"/>
      <c r="C329" s="238"/>
      <c r="D329" s="220" t="s">
        <v>268</v>
      </c>
      <c r="E329" s="239" t="s">
        <v>19</v>
      </c>
      <c r="F329" s="240" t="s">
        <v>129</v>
      </c>
      <c r="G329" s="238"/>
      <c r="H329" s="241">
        <v>7.7000000000000002</v>
      </c>
      <c r="I329" s="242"/>
      <c r="J329" s="238"/>
      <c r="K329" s="238"/>
      <c r="L329" s="243"/>
      <c r="M329" s="244"/>
      <c r="N329" s="245"/>
      <c r="O329" s="245"/>
      <c r="P329" s="245"/>
      <c r="Q329" s="245"/>
      <c r="R329" s="245"/>
      <c r="S329" s="245"/>
      <c r="T329" s="245"/>
      <c r="U329" s="246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7" t="s">
        <v>268</v>
      </c>
      <c r="AU329" s="247" t="s">
        <v>78</v>
      </c>
      <c r="AV329" s="14" t="s">
        <v>78</v>
      </c>
      <c r="AW329" s="14" t="s">
        <v>31</v>
      </c>
      <c r="AX329" s="14" t="s">
        <v>69</v>
      </c>
      <c r="AY329" s="247" t="s">
        <v>254</v>
      </c>
    </row>
    <row r="330" s="15" customFormat="1">
      <c r="A330" s="15"/>
      <c r="B330" s="248"/>
      <c r="C330" s="249"/>
      <c r="D330" s="220" t="s">
        <v>268</v>
      </c>
      <c r="E330" s="250" t="s">
        <v>19</v>
      </c>
      <c r="F330" s="251" t="s">
        <v>285</v>
      </c>
      <c r="G330" s="249"/>
      <c r="H330" s="252">
        <v>17.741</v>
      </c>
      <c r="I330" s="253"/>
      <c r="J330" s="249"/>
      <c r="K330" s="249"/>
      <c r="L330" s="254"/>
      <c r="M330" s="255"/>
      <c r="N330" s="256"/>
      <c r="O330" s="256"/>
      <c r="P330" s="256"/>
      <c r="Q330" s="256"/>
      <c r="R330" s="256"/>
      <c r="S330" s="256"/>
      <c r="T330" s="256"/>
      <c r="U330" s="257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T330" s="258" t="s">
        <v>268</v>
      </c>
      <c r="AU330" s="258" t="s">
        <v>78</v>
      </c>
      <c r="AV330" s="15" t="s">
        <v>262</v>
      </c>
      <c r="AW330" s="15" t="s">
        <v>31</v>
      </c>
      <c r="AX330" s="15" t="s">
        <v>74</v>
      </c>
      <c r="AY330" s="258" t="s">
        <v>254</v>
      </c>
    </row>
    <row r="331" s="2" customFormat="1" ht="24.15" customHeight="1">
      <c r="A331" s="40"/>
      <c r="B331" s="41"/>
      <c r="C331" s="207" t="s">
        <v>541</v>
      </c>
      <c r="D331" s="207" t="s">
        <v>258</v>
      </c>
      <c r="E331" s="208" t="s">
        <v>542</v>
      </c>
      <c r="F331" s="209" t="s">
        <v>543</v>
      </c>
      <c r="G331" s="210" t="s">
        <v>299</v>
      </c>
      <c r="H331" s="211">
        <v>6.8499999999999996</v>
      </c>
      <c r="I331" s="212"/>
      <c r="J331" s="213">
        <f>ROUND(I331*H331,2)</f>
        <v>0</v>
      </c>
      <c r="K331" s="209" t="s">
        <v>261</v>
      </c>
      <c r="L331" s="46"/>
      <c r="M331" s="214" t="s">
        <v>19</v>
      </c>
      <c r="N331" s="215" t="s">
        <v>41</v>
      </c>
      <c r="O331" s="86"/>
      <c r="P331" s="216">
        <f>O331*H331</f>
        <v>0</v>
      </c>
      <c r="Q331" s="216">
        <v>0.00029999999999999997</v>
      </c>
      <c r="R331" s="216">
        <f>Q331*H331</f>
        <v>0.0020549999999999995</v>
      </c>
      <c r="S331" s="216">
        <v>0</v>
      </c>
      <c r="T331" s="216">
        <f>S331*H331</f>
        <v>0</v>
      </c>
      <c r="U331" s="217" t="s">
        <v>19</v>
      </c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18" t="s">
        <v>374</v>
      </c>
      <c r="AT331" s="218" t="s">
        <v>258</v>
      </c>
      <c r="AU331" s="218" t="s">
        <v>78</v>
      </c>
      <c r="AY331" s="19" t="s">
        <v>254</v>
      </c>
      <c r="BE331" s="219">
        <f>IF(N331="základní",J331,0)</f>
        <v>0</v>
      </c>
      <c r="BF331" s="219">
        <f>IF(N331="snížená",J331,0)</f>
        <v>0</v>
      </c>
      <c r="BG331" s="219">
        <f>IF(N331="zákl. přenesená",J331,0)</f>
        <v>0</v>
      </c>
      <c r="BH331" s="219">
        <f>IF(N331="sníž. přenesená",J331,0)</f>
        <v>0</v>
      </c>
      <c r="BI331" s="219">
        <f>IF(N331="nulová",J331,0)</f>
        <v>0</v>
      </c>
      <c r="BJ331" s="19" t="s">
        <v>78</v>
      </c>
      <c r="BK331" s="219">
        <f>ROUND(I331*H331,2)</f>
        <v>0</v>
      </c>
      <c r="BL331" s="19" t="s">
        <v>374</v>
      </c>
      <c r="BM331" s="218" t="s">
        <v>544</v>
      </c>
    </row>
    <row r="332" s="2" customFormat="1">
      <c r="A332" s="40"/>
      <c r="B332" s="41"/>
      <c r="C332" s="42"/>
      <c r="D332" s="220" t="s">
        <v>264</v>
      </c>
      <c r="E332" s="42"/>
      <c r="F332" s="221" t="s">
        <v>545</v>
      </c>
      <c r="G332" s="42"/>
      <c r="H332" s="42"/>
      <c r="I332" s="222"/>
      <c r="J332" s="42"/>
      <c r="K332" s="42"/>
      <c r="L332" s="46"/>
      <c r="M332" s="223"/>
      <c r="N332" s="224"/>
      <c r="O332" s="86"/>
      <c r="P332" s="86"/>
      <c r="Q332" s="86"/>
      <c r="R332" s="86"/>
      <c r="S332" s="86"/>
      <c r="T332" s="86"/>
      <c r="U332" s="87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264</v>
      </c>
      <c r="AU332" s="19" t="s">
        <v>78</v>
      </c>
    </row>
    <row r="333" s="2" customFormat="1">
      <c r="A333" s="40"/>
      <c r="B333" s="41"/>
      <c r="C333" s="42"/>
      <c r="D333" s="225" t="s">
        <v>266</v>
      </c>
      <c r="E333" s="42"/>
      <c r="F333" s="226" t="s">
        <v>546</v>
      </c>
      <c r="G333" s="42"/>
      <c r="H333" s="42"/>
      <c r="I333" s="222"/>
      <c r="J333" s="42"/>
      <c r="K333" s="42"/>
      <c r="L333" s="46"/>
      <c r="M333" s="223"/>
      <c r="N333" s="224"/>
      <c r="O333" s="86"/>
      <c r="P333" s="86"/>
      <c r="Q333" s="86"/>
      <c r="R333" s="86"/>
      <c r="S333" s="86"/>
      <c r="T333" s="86"/>
      <c r="U333" s="87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266</v>
      </c>
      <c r="AU333" s="19" t="s">
        <v>78</v>
      </c>
    </row>
    <row r="334" s="14" customFormat="1">
      <c r="A334" s="14"/>
      <c r="B334" s="237"/>
      <c r="C334" s="238"/>
      <c r="D334" s="220" t="s">
        <v>268</v>
      </c>
      <c r="E334" s="239" t="s">
        <v>19</v>
      </c>
      <c r="F334" s="240" t="s">
        <v>547</v>
      </c>
      <c r="G334" s="238"/>
      <c r="H334" s="241">
        <v>6.8499999999999996</v>
      </c>
      <c r="I334" s="242"/>
      <c r="J334" s="238"/>
      <c r="K334" s="238"/>
      <c r="L334" s="243"/>
      <c r="M334" s="244"/>
      <c r="N334" s="245"/>
      <c r="O334" s="245"/>
      <c r="P334" s="245"/>
      <c r="Q334" s="245"/>
      <c r="R334" s="245"/>
      <c r="S334" s="245"/>
      <c r="T334" s="245"/>
      <c r="U334" s="246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7" t="s">
        <v>268</v>
      </c>
      <c r="AU334" s="247" t="s">
        <v>78</v>
      </c>
      <c r="AV334" s="14" t="s">
        <v>78</v>
      </c>
      <c r="AW334" s="14" t="s">
        <v>31</v>
      </c>
      <c r="AX334" s="14" t="s">
        <v>69</v>
      </c>
      <c r="AY334" s="247" t="s">
        <v>254</v>
      </c>
    </row>
    <row r="335" s="15" customFormat="1">
      <c r="A335" s="15"/>
      <c r="B335" s="248"/>
      <c r="C335" s="249"/>
      <c r="D335" s="220" t="s">
        <v>268</v>
      </c>
      <c r="E335" s="250" t="s">
        <v>19</v>
      </c>
      <c r="F335" s="251" t="s">
        <v>285</v>
      </c>
      <c r="G335" s="249"/>
      <c r="H335" s="252">
        <v>6.8499999999999996</v>
      </c>
      <c r="I335" s="253"/>
      <c r="J335" s="249"/>
      <c r="K335" s="249"/>
      <c r="L335" s="254"/>
      <c r="M335" s="255"/>
      <c r="N335" s="256"/>
      <c r="O335" s="256"/>
      <c r="P335" s="256"/>
      <c r="Q335" s="256"/>
      <c r="R335" s="256"/>
      <c r="S335" s="256"/>
      <c r="T335" s="256"/>
      <c r="U335" s="257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58" t="s">
        <v>268</v>
      </c>
      <c r="AU335" s="258" t="s">
        <v>78</v>
      </c>
      <c r="AV335" s="15" t="s">
        <v>262</v>
      </c>
      <c r="AW335" s="15" t="s">
        <v>31</v>
      </c>
      <c r="AX335" s="15" t="s">
        <v>74</v>
      </c>
      <c r="AY335" s="258" t="s">
        <v>254</v>
      </c>
    </row>
    <row r="336" s="2" customFormat="1" ht="21.75" customHeight="1">
      <c r="A336" s="40"/>
      <c r="B336" s="41"/>
      <c r="C336" s="207" t="s">
        <v>548</v>
      </c>
      <c r="D336" s="207" t="s">
        <v>258</v>
      </c>
      <c r="E336" s="208" t="s">
        <v>549</v>
      </c>
      <c r="F336" s="209" t="s">
        <v>550</v>
      </c>
      <c r="G336" s="210" t="s">
        <v>299</v>
      </c>
      <c r="H336" s="211">
        <v>2.9500000000000002</v>
      </c>
      <c r="I336" s="212"/>
      <c r="J336" s="213">
        <f>ROUND(I336*H336,2)</f>
        <v>0</v>
      </c>
      <c r="K336" s="209" t="s">
        <v>261</v>
      </c>
      <c r="L336" s="46"/>
      <c r="M336" s="214" t="s">
        <v>19</v>
      </c>
      <c r="N336" s="215" t="s">
        <v>41</v>
      </c>
      <c r="O336" s="86"/>
      <c r="P336" s="216">
        <f>O336*H336</f>
        <v>0</v>
      </c>
      <c r="Q336" s="216">
        <v>0.0051900000000000002</v>
      </c>
      <c r="R336" s="216">
        <f>Q336*H336</f>
        <v>0.015310500000000001</v>
      </c>
      <c r="S336" s="216">
        <v>0</v>
      </c>
      <c r="T336" s="216">
        <f>S336*H336</f>
        <v>0</v>
      </c>
      <c r="U336" s="217" t="s">
        <v>19</v>
      </c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18" t="s">
        <v>374</v>
      </c>
      <c r="AT336" s="218" t="s">
        <v>258</v>
      </c>
      <c r="AU336" s="218" t="s">
        <v>78</v>
      </c>
      <c r="AY336" s="19" t="s">
        <v>254</v>
      </c>
      <c r="BE336" s="219">
        <f>IF(N336="základní",J336,0)</f>
        <v>0</v>
      </c>
      <c r="BF336" s="219">
        <f>IF(N336="snížená",J336,0)</f>
        <v>0</v>
      </c>
      <c r="BG336" s="219">
        <f>IF(N336="zákl. přenesená",J336,0)</f>
        <v>0</v>
      </c>
      <c r="BH336" s="219">
        <f>IF(N336="sníž. přenesená",J336,0)</f>
        <v>0</v>
      </c>
      <c r="BI336" s="219">
        <f>IF(N336="nulová",J336,0)</f>
        <v>0</v>
      </c>
      <c r="BJ336" s="19" t="s">
        <v>78</v>
      </c>
      <c r="BK336" s="219">
        <f>ROUND(I336*H336,2)</f>
        <v>0</v>
      </c>
      <c r="BL336" s="19" t="s">
        <v>374</v>
      </c>
      <c r="BM336" s="218" t="s">
        <v>551</v>
      </c>
    </row>
    <row r="337" s="2" customFormat="1">
      <c r="A337" s="40"/>
      <c r="B337" s="41"/>
      <c r="C337" s="42"/>
      <c r="D337" s="220" t="s">
        <v>264</v>
      </c>
      <c r="E337" s="42"/>
      <c r="F337" s="221" t="s">
        <v>552</v>
      </c>
      <c r="G337" s="42"/>
      <c r="H337" s="42"/>
      <c r="I337" s="222"/>
      <c r="J337" s="42"/>
      <c r="K337" s="42"/>
      <c r="L337" s="46"/>
      <c r="M337" s="223"/>
      <c r="N337" s="224"/>
      <c r="O337" s="86"/>
      <c r="P337" s="86"/>
      <c r="Q337" s="86"/>
      <c r="R337" s="86"/>
      <c r="S337" s="86"/>
      <c r="T337" s="86"/>
      <c r="U337" s="87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9" t="s">
        <v>264</v>
      </c>
      <c r="AU337" s="19" t="s">
        <v>78</v>
      </c>
    </row>
    <row r="338" s="2" customFormat="1">
      <c r="A338" s="40"/>
      <c r="B338" s="41"/>
      <c r="C338" s="42"/>
      <c r="D338" s="225" t="s">
        <v>266</v>
      </c>
      <c r="E338" s="42"/>
      <c r="F338" s="226" t="s">
        <v>553</v>
      </c>
      <c r="G338" s="42"/>
      <c r="H338" s="42"/>
      <c r="I338" s="222"/>
      <c r="J338" s="42"/>
      <c r="K338" s="42"/>
      <c r="L338" s="46"/>
      <c r="M338" s="223"/>
      <c r="N338" s="224"/>
      <c r="O338" s="86"/>
      <c r="P338" s="86"/>
      <c r="Q338" s="86"/>
      <c r="R338" s="86"/>
      <c r="S338" s="86"/>
      <c r="T338" s="86"/>
      <c r="U338" s="87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9" t="s">
        <v>266</v>
      </c>
      <c r="AU338" s="19" t="s">
        <v>78</v>
      </c>
    </row>
    <row r="339" s="14" customFormat="1">
      <c r="A339" s="14"/>
      <c r="B339" s="237"/>
      <c r="C339" s="238"/>
      <c r="D339" s="220" t="s">
        <v>268</v>
      </c>
      <c r="E339" s="239" t="s">
        <v>19</v>
      </c>
      <c r="F339" s="240" t="s">
        <v>554</v>
      </c>
      <c r="G339" s="238"/>
      <c r="H339" s="241">
        <v>2.9500000000000002</v>
      </c>
      <c r="I339" s="242"/>
      <c r="J339" s="238"/>
      <c r="K339" s="238"/>
      <c r="L339" s="243"/>
      <c r="M339" s="244"/>
      <c r="N339" s="245"/>
      <c r="O339" s="245"/>
      <c r="P339" s="245"/>
      <c r="Q339" s="245"/>
      <c r="R339" s="245"/>
      <c r="S339" s="245"/>
      <c r="T339" s="245"/>
      <c r="U339" s="246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7" t="s">
        <v>268</v>
      </c>
      <c r="AU339" s="247" t="s">
        <v>78</v>
      </c>
      <c r="AV339" s="14" t="s">
        <v>78</v>
      </c>
      <c r="AW339" s="14" t="s">
        <v>31</v>
      </c>
      <c r="AX339" s="14" t="s">
        <v>69</v>
      </c>
      <c r="AY339" s="247" t="s">
        <v>254</v>
      </c>
    </row>
    <row r="340" s="2" customFormat="1" ht="16.5" customHeight="1">
      <c r="A340" s="40"/>
      <c r="B340" s="41"/>
      <c r="C340" s="207" t="s">
        <v>555</v>
      </c>
      <c r="D340" s="207" t="s">
        <v>258</v>
      </c>
      <c r="E340" s="208" t="s">
        <v>556</v>
      </c>
      <c r="F340" s="209" t="s">
        <v>557</v>
      </c>
      <c r="G340" s="210" t="s">
        <v>299</v>
      </c>
      <c r="H340" s="211">
        <v>2.1000000000000001</v>
      </c>
      <c r="I340" s="212"/>
      <c r="J340" s="213">
        <f>ROUND(I340*H340,2)</f>
        <v>0</v>
      </c>
      <c r="K340" s="209" t="s">
        <v>261</v>
      </c>
      <c r="L340" s="46"/>
      <c r="M340" s="214" t="s">
        <v>19</v>
      </c>
      <c r="N340" s="215" t="s">
        <v>41</v>
      </c>
      <c r="O340" s="86"/>
      <c r="P340" s="216">
        <f>O340*H340</f>
        <v>0</v>
      </c>
      <c r="Q340" s="216">
        <v>0.00017000000000000001</v>
      </c>
      <c r="R340" s="216">
        <f>Q340*H340</f>
        <v>0.00035700000000000006</v>
      </c>
      <c r="S340" s="216">
        <v>0</v>
      </c>
      <c r="T340" s="216">
        <f>S340*H340</f>
        <v>0</v>
      </c>
      <c r="U340" s="217" t="s">
        <v>19</v>
      </c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8" t="s">
        <v>374</v>
      </c>
      <c r="AT340" s="218" t="s">
        <v>258</v>
      </c>
      <c r="AU340" s="218" t="s">
        <v>78</v>
      </c>
      <c r="AY340" s="19" t="s">
        <v>254</v>
      </c>
      <c r="BE340" s="219">
        <f>IF(N340="základní",J340,0)</f>
        <v>0</v>
      </c>
      <c r="BF340" s="219">
        <f>IF(N340="snížená",J340,0)</f>
        <v>0</v>
      </c>
      <c r="BG340" s="219">
        <f>IF(N340="zákl. přenesená",J340,0)</f>
        <v>0</v>
      </c>
      <c r="BH340" s="219">
        <f>IF(N340="sníž. přenesená",J340,0)</f>
        <v>0</v>
      </c>
      <c r="BI340" s="219">
        <f>IF(N340="nulová",J340,0)</f>
        <v>0</v>
      </c>
      <c r="BJ340" s="19" t="s">
        <v>78</v>
      </c>
      <c r="BK340" s="219">
        <f>ROUND(I340*H340,2)</f>
        <v>0</v>
      </c>
      <c r="BL340" s="19" t="s">
        <v>374</v>
      </c>
      <c r="BM340" s="218" t="s">
        <v>558</v>
      </c>
    </row>
    <row r="341" s="2" customFormat="1">
      <c r="A341" s="40"/>
      <c r="B341" s="41"/>
      <c r="C341" s="42"/>
      <c r="D341" s="220" t="s">
        <v>264</v>
      </c>
      <c r="E341" s="42"/>
      <c r="F341" s="221" t="s">
        <v>559</v>
      </c>
      <c r="G341" s="42"/>
      <c r="H341" s="42"/>
      <c r="I341" s="222"/>
      <c r="J341" s="42"/>
      <c r="K341" s="42"/>
      <c r="L341" s="46"/>
      <c r="M341" s="223"/>
      <c r="N341" s="224"/>
      <c r="O341" s="86"/>
      <c r="P341" s="86"/>
      <c r="Q341" s="86"/>
      <c r="R341" s="86"/>
      <c r="S341" s="86"/>
      <c r="T341" s="86"/>
      <c r="U341" s="87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264</v>
      </c>
      <c r="AU341" s="19" t="s">
        <v>78</v>
      </c>
    </row>
    <row r="342" s="2" customFormat="1">
      <c r="A342" s="40"/>
      <c r="B342" s="41"/>
      <c r="C342" s="42"/>
      <c r="D342" s="225" t="s">
        <v>266</v>
      </c>
      <c r="E342" s="42"/>
      <c r="F342" s="226" t="s">
        <v>560</v>
      </c>
      <c r="G342" s="42"/>
      <c r="H342" s="42"/>
      <c r="I342" s="222"/>
      <c r="J342" s="42"/>
      <c r="K342" s="42"/>
      <c r="L342" s="46"/>
      <c r="M342" s="223"/>
      <c r="N342" s="224"/>
      <c r="O342" s="86"/>
      <c r="P342" s="86"/>
      <c r="Q342" s="86"/>
      <c r="R342" s="86"/>
      <c r="S342" s="86"/>
      <c r="T342" s="86"/>
      <c r="U342" s="87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266</v>
      </c>
      <c r="AU342" s="19" t="s">
        <v>78</v>
      </c>
    </row>
    <row r="343" s="14" customFormat="1">
      <c r="A343" s="14"/>
      <c r="B343" s="237"/>
      <c r="C343" s="238"/>
      <c r="D343" s="220" t="s">
        <v>268</v>
      </c>
      <c r="E343" s="239" t="s">
        <v>19</v>
      </c>
      <c r="F343" s="240" t="s">
        <v>534</v>
      </c>
      <c r="G343" s="238"/>
      <c r="H343" s="241">
        <v>2.1000000000000001</v>
      </c>
      <c r="I343" s="242"/>
      <c r="J343" s="238"/>
      <c r="K343" s="238"/>
      <c r="L343" s="243"/>
      <c r="M343" s="244"/>
      <c r="N343" s="245"/>
      <c r="O343" s="245"/>
      <c r="P343" s="245"/>
      <c r="Q343" s="245"/>
      <c r="R343" s="245"/>
      <c r="S343" s="245"/>
      <c r="T343" s="245"/>
      <c r="U343" s="246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7" t="s">
        <v>268</v>
      </c>
      <c r="AU343" s="247" t="s">
        <v>78</v>
      </c>
      <c r="AV343" s="14" t="s">
        <v>78</v>
      </c>
      <c r="AW343" s="14" t="s">
        <v>31</v>
      </c>
      <c r="AX343" s="14" t="s">
        <v>74</v>
      </c>
      <c r="AY343" s="247" t="s">
        <v>254</v>
      </c>
    </row>
    <row r="344" s="2" customFormat="1" ht="33" customHeight="1">
      <c r="A344" s="40"/>
      <c r="B344" s="41"/>
      <c r="C344" s="207" t="s">
        <v>561</v>
      </c>
      <c r="D344" s="207" t="s">
        <v>258</v>
      </c>
      <c r="E344" s="208" t="s">
        <v>562</v>
      </c>
      <c r="F344" s="209" t="s">
        <v>563</v>
      </c>
      <c r="G344" s="210" t="s">
        <v>83</v>
      </c>
      <c r="H344" s="211">
        <v>3.8500000000000001</v>
      </c>
      <c r="I344" s="212"/>
      <c r="J344" s="213">
        <f>ROUND(I344*H344,2)</f>
        <v>0</v>
      </c>
      <c r="K344" s="209" t="s">
        <v>261</v>
      </c>
      <c r="L344" s="46"/>
      <c r="M344" s="214" t="s">
        <v>19</v>
      </c>
      <c r="N344" s="215" t="s">
        <v>41</v>
      </c>
      <c r="O344" s="86"/>
      <c r="P344" s="216">
        <f>O344*H344</f>
        <v>0</v>
      </c>
      <c r="Q344" s="216">
        <v>0.012880000000000001</v>
      </c>
      <c r="R344" s="216">
        <f>Q344*H344</f>
        <v>0.049588000000000007</v>
      </c>
      <c r="S344" s="216">
        <v>0</v>
      </c>
      <c r="T344" s="216">
        <f>S344*H344</f>
        <v>0</v>
      </c>
      <c r="U344" s="217" t="s">
        <v>19</v>
      </c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18" t="s">
        <v>374</v>
      </c>
      <c r="AT344" s="218" t="s">
        <v>258</v>
      </c>
      <c r="AU344" s="218" t="s">
        <v>78</v>
      </c>
      <c r="AY344" s="19" t="s">
        <v>254</v>
      </c>
      <c r="BE344" s="219">
        <f>IF(N344="základní",J344,0)</f>
        <v>0</v>
      </c>
      <c r="BF344" s="219">
        <f>IF(N344="snížená",J344,0)</f>
        <v>0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19" t="s">
        <v>78</v>
      </c>
      <c r="BK344" s="219">
        <f>ROUND(I344*H344,2)</f>
        <v>0</v>
      </c>
      <c r="BL344" s="19" t="s">
        <v>374</v>
      </c>
      <c r="BM344" s="218" t="s">
        <v>564</v>
      </c>
    </row>
    <row r="345" s="2" customFormat="1">
      <c r="A345" s="40"/>
      <c r="B345" s="41"/>
      <c r="C345" s="42"/>
      <c r="D345" s="220" t="s">
        <v>264</v>
      </c>
      <c r="E345" s="42"/>
      <c r="F345" s="221" t="s">
        <v>565</v>
      </c>
      <c r="G345" s="42"/>
      <c r="H345" s="42"/>
      <c r="I345" s="222"/>
      <c r="J345" s="42"/>
      <c r="K345" s="42"/>
      <c r="L345" s="46"/>
      <c r="M345" s="223"/>
      <c r="N345" s="224"/>
      <c r="O345" s="86"/>
      <c r="P345" s="86"/>
      <c r="Q345" s="86"/>
      <c r="R345" s="86"/>
      <c r="S345" s="86"/>
      <c r="T345" s="86"/>
      <c r="U345" s="87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264</v>
      </c>
      <c r="AU345" s="19" t="s">
        <v>78</v>
      </c>
    </row>
    <row r="346" s="2" customFormat="1">
      <c r="A346" s="40"/>
      <c r="B346" s="41"/>
      <c r="C346" s="42"/>
      <c r="D346" s="225" t="s">
        <v>266</v>
      </c>
      <c r="E346" s="42"/>
      <c r="F346" s="226" t="s">
        <v>566</v>
      </c>
      <c r="G346" s="42"/>
      <c r="H346" s="42"/>
      <c r="I346" s="222"/>
      <c r="J346" s="42"/>
      <c r="K346" s="42"/>
      <c r="L346" s="46"/>
      <c r="M346" s="223"/>
      <c r="N346" s="224"/>
      <c r="O346" s="86"/>
      <c r="P346" s="86"/>
      <c r="Q346" s="86"/>
      <c r="R346" s="86"/>
      <c r="S346" s="86"/>
      <c r="T346" s="86"/>
      <c r="U346" s="87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266</v>
      </c>
      <c r="AU346" s="19" t="s">
        <v>78</v>
      </c>
    </row>
    <row r="347" s="14" customFormat="1">
      <c r="A347" s="14"/>
      <c r="B347" s="237"/>
      <c r="C347" s="238"/>
      <c r="D347" s="220" t="s">
        <v>268</v>
      </c>
      <c r="E347" s="239" t="s">
        <v>19</v>
      </c>
      <c r="F347" s="240" t="s">
        <v>185</v>
      </c>
      <c r="G347" s="238"/>
      <c r="H347" s="241">
        <v>3.8500000000000001</v>
      </c>
      <c r="I347" s="242"/>
      <c r="J347" s="238"/>
      <c r="K347" s="238"/>
      <c r="L347" s="243"/>
      <c r="M347" s="244"/>
      <c r="N347" s="245"/>
      <c r="O347" s="245"/>
      <c r="P347" s="245"/>
      <c r="Q347" s="245"/>
      <c r="R347" s="245"/>
      <c r="S347" s="245"/>
      <c r="T347" s="245"/>
      <c r="U347" s="246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7" t="s">
        <v>268</v>
      </c>
      <c r="AU347" s="247" t="s">
        <v>78</v>
      </c>
      <c r="AV347" s="14" t="s">
        <v>78</v>
      </c>
      <c r="AW347" s="14" t="s">
        <v>31</v>
      </c>
      <c r="AX347" s="14" t="s">
        <v>74</v>
      </c>
      <c r="AY347" s="247" t="s">
        <v>254</v>
      </c>
    </row>
    <row r="348" s="2" customFormat="1" ht="33" customHeight="1">
      <c r="A348" s="40"/>
      <c r="B348" s="41"/>
      <c r="C348" s="207" t="s">
        <v>567</v>
      </c>
      <c r="D348" s="207" t="s">
        <v>258</v>
      </c>
      <c r="E348" s="208" t="s">
        <v>568</v>
      </c>
      <c r="F348" s="209" t="s">
        <v>569</v>
      </c>
      <c r="G348" s="210" t="s">
        <v>83</v>
      </c>
      <c r="H348" s="211">
        <v>6.2640000000000002</v>
      </c>
      <c r="I348" s="212"/>
      <c r="J348" s="213">
        <f>ROUND(I348*H348,2)</f>
        <v>0</v>
      </c>
      <c r="K348" s="209" t="s">
        <v>261</v>
      </c>
      <c r="L348" s="46"/>
      <c r="M348" s="214" t="s">
        <v>19</v>
      </c>
      <c r="N348" s="215" t="s">
        <v>41</v>
      </c>
      <c r="O348" s="86"/>
      <c r="P348" s="216">
        <f>O348*H348</f>
        <v>0</v>
      </c>
      <c r="Q348" s="216">
        <v>0.01482</v>
      </c>
      <c r="R348" s="216">
        <f>Q348*H348</f>
        <v>0.092832480000000009</v>
      </c>
      <c r="S348" s="216">
        <v>0</v>
      </c>
      <c r="T348" s="216">
        <f>S348*H348</f>
        <v>0</v>
      </c>
      <c r="U348" s="217" t="s">
        <v>19</v>
      </c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8" t="s">
        <v>374</v>
      </c>
      <c r="AT348" s="218" t="s">
        <v>258</v>
      </c>
      <c r="AU348" s="218" t="s">
        <v>78</v>
      </c>
      <c r="AY348" s="19" t="s">
        <v>254</v>
      </c>
      <c r="BE348" s="219">
        <f>IF(N348="základní",J348,0)</f>
        <v>0</v>
      </c>
      <c r="BF348" s="219">
        <f>IF(N348="snížená",J348,0)</f>
        <v>0</v>
      </c>
      <c r="BG348" s="219">
        <f>IF(N348="zákl. přenesená",J348,0)</f>
        <v>0</v>
      </c>
      <c r="BH348" s="219">
        <f>IF(N348="sníž. přenesená",J348,0)</f>
        <v>0</v>
      </c>
      <c r="BI348" s="219">
        <f>IF(N348="nulová",J348,0)</f>
        <v>0</v>
      </c>
      <c r="BJ348" s="19" t="s">
        <v>78</v>
      </c>
      <c r="BK348" s="219">
        <f>ROUND(I348*H348,2)</f>
        <v>0</v>
      </c>
      <c r="BL348" s="19" t="s">
        <v>374</v>
      </c>
      <c r="BM348" s="218" t="s">
        <v>570</v>
      </c>
    </row>
    <row r="349" s="2" customFormat="1">
      <c r="A349" s="40"/>
      <c r="B349" s="41"/>
      <c r="C349" s="42"/>
      <c r="D349" s="220" t="s">
        <v>264</v>
      </c>
      <c r="E349" s="42"/>
      <c r="F349" s="221" t="s">
        <v>571</v>
      </c>
      <c r="G349" s="42"/>
      <c r="H349" s="42"/>
      <c r="I349" s="222"/>
      <c r="J349" s="42"/>
      <c r="K349" s="42"/>
      <c r="L349" s="46"/>
      <c r="M349" s="223"/>
      <c r="N349" s="224"/>
      <c r="O349" s="86"/>
      <c r="P349" s="86"/>
      <c r="Q349" s="86"/>
      <c r="R349" s="86"/>
      <c r="S349" s="86"/>
      <c r="T349" s="86"/>
      <c r="U349" s="87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264</v>
      </c>
      <c r="AU349" s="19" t="s">
        <v>78</v>
      </c>
    </row>
    <row r="350" s="2" customFormat="1">
      <c r="A350" s="40"/>
      <c r="B350" s="41"/>
      <c r="C350" s="42"/>
      <c r="D350" s="225" t="s">
        <v>266</v>
      </c>
      <c r="E350" s="42"/>
      <c r="F350" s="226" t="s">
        <v>572</v>
      </c>
      <c r="G350" s="42"/>
      <c r="H350" s="42"/>
      <c r="I350" s="222"/>
      <c r="J350" s="42"/>
      <c r="K350" s="42"/>
      <c r="L350" s="46"/>
      <c r="M350" s="223"/>
      <c r="N350" s="224"/>
      <c r="O350" s="86"/>
      <c r="P350" s="86"/>
      <c r="Q350" s="86"/>
      <c r="R350" s="86"/>
      <c r="S350" s="86"/>
      <c r="T350" s="86"/>
      <c r="U350" s="87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266</v>
      </c>
      <c r="AU350" s="19" t="s">
        <v>78</v>
      </c>
    </row>
    <row r="351" s="13" customFormat="1">
      <c r="A351" s="13"/>
      <c r="B351" s="227"/>
      <c r="C351" s="228"/>
      <c r="D351" s="220" t="s">
        <v>268</v>
      </c>
      <c r="E351" s="229" t="s">
        <v>19</v>
      </c>
      <c r="F351" s="230" t="s">
        <v>573</v>
      </c>
      <c r="G351" s="228"/>
      <c r="H351" s="229" t="s">
        <v>19</v>
      </c>
      <c r="I351" s="231"/>
      <c r="J351" s="228"/>
      <c r="K351" s="228"/>
      <c r="L351" s="232"/>
      <c r="M351" s="233"/>
      <c r="N351" s="234"/>
      <c r="O351" s="234"/>
      <c r="P351" s="234"/>
      <c r="Q351" s="234"/>
      <c r="R351" s="234"/>
      <c r="S351" s="234"/>
      <c r="T351" s="234"/>
      <c r="U351" s="235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6" t="s">
        <v>268</v>
      </c>
      <c r="AU351" s="236" t="s">
        <v>78</v>
      </c>
      <c r="AV351" s="13" t="s">
        <v>74</v>
      </c>
      <c r="AW351" s="13" t="s">
        <v>31</v>
      </c>
      <c r="AX351" s="13" t="s">
        <v>69</v>
      </c>
      <c r="AY351" s="236" t="s">
        <v>254</v>
      </c>
    </row>
    <row r="352" s="14" customFormat="1">
      <c r="A352" s="14"/>
      <c r="B352" s="237"/>
      <c r="C352" s="238"/>
      <c r="D352" s="220" t="s">
        <v>268</v>
      </c>
      <c r="E352" s="239" t="s">
        <v>19</v>
      </c>
      <c r="F352" s="240" t="s">
        <v>188</v>
      </c>
      <c r="G352" s="238"/>
      <c r="H352" s="241">
        <v>6.2640000000000002</v>
      </c>
      <c r="I352" s="242"/>
      <c r="J352" s="238"/>
      <c r="K352" s="238"/>
      <c r="L352" s="243"/>
      <c r="M352" s="244"/>
      <c r="N352" s="245"/>
      <c r="O352" s="245"/>
      <c r="P352" s="245"/>
      <c r="Q352" s="245"/>
      <c r="R352" s="245"/>
      <c r="S352" s="245"/>
      <c r="T352" s="245"/>
      <c r="U352" s="246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7" t="s">
        <v>268</v>
      </c>
      <c r="AU352" s="247" t="s">
        <v>78</v>
      </c>
      <c r="AV352" s="14" t="s">
        <v>78</v>
      </c>
      <c r="AW352" s="14" t="s">
        <v>31</v>
      </c>
      <c r="AX352" s="14" t="s">
        <v>74</v>
      </c>
      <c r="AY352" s="247" t="s">
        <v>254</v>
      </c>
    </row>
    <row r="353" s="2" customFormat="1" ht="16.5" customHeight="1">
      <c r="A353" s="40"/>
      <c r="B353" s="41"/>
      <c r="C353" s="207" t="s">
        <v>574</v>
      </c>
      <c r="D353" s="207" t="s">
        <v>258</v>
      </c>
      <c r="E353" s="208" t="s">
        <v>575</v>
      </c>
      <c r="F353" s="209" t="s">
        <v>576</v>
      </c>
      <c r="G353" s="210" t="s">
        <v>83</v>
      </c>
      <c r="H353" s="211">
        <v>10.114000000000001</v>
      </c>
      <c r="I353" s="212"/>
      <c r="J353" s="213">
        <f>ROUND(I353*H353,2)</f>
        <v>0</v>
      </c>
      <c r="K353" s="209" t="s">
        <v>261</v>
      </c>
      <c r="L353" s="46"/>
      <c r="M353" s="214" t="s">
        <v>19</v>
      </c>
      <c r="N353" s="215" t="s">
        <v>41</v>
      </c>
      <c r="O353" s="86"/>
      <c r="P353" s="216">
        <f>O353*H353</f>
        <v>0</v>
      </c>
      <c r="Q353" s="216">
        <v>0.00010000000000000001</v>
      </c>
      <c r="R353" s="216">
        <f>Q353*H353</f>
        <v>0.0010114000000000002</v>
      </c>
      <c r="S353" s="216">
        <v>0</v>
      </c>
      <c r="T353" s="216">
        <f>S353*H353</f>
        <v>0</v>
      </c>
      <c r="U353" s="217" t="s">
        <v>19</v>
      </c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18" t="s">
        <v>374</v>
      </c>
      <c r="AT353" s="218" t="s">
        <v>258</v>
      </c>
      <c r="AU353" s="218" t="s">
        <v>78</v>
      </c>
      <c r="AY353" s="19" t="s">
        <v>254</v>
      </c>
      <c r="BE353" s="219">
        <f>IF(N353="základní",J353,0)</f>
        <v>0</v>
      </c>
      <c r="BF353" s="219">
        <f>IF(N353="snížená",J353,0)</f>
        <v>0</v>
      </c>
      <c r="BG353" s="219">
        <f>IF(N353="zákl. přenesená",J353,0)</f>
        <v>0</v>
      </c>
      <c r="BH353" s="219">
        <f>IF(N353="sníž. přenesená",J353,0)</f>
        <v>0</v>
      </c>
      <c r="BI353" s="219">
        <f>IF(N353="nulová",J353,0)</f>
        <v>0</v>
      </c>
      <c r="BJ353" s="19" t="s">
        <v>78</v>
      </c>
      <c r="BK353" s="219">
        <f>ROUND(I353*H353,2)</f>
        <v>0</v>
      </c>
      <c r="BL353" s="19" t="s">
        <v>374</v>
      </c>
      <c r="BM353" s="218" t="s">
        <v>577</v>
      </c>
    </row>
    <row r="354" s="2" customFormat="1">
      <c r="A354" s="40"/>
      <c r="B354" s="41"/>
      <c r="C354" s="42"/>
      <c r="D354" s="220" t="s">
        <v>264</v>
      </c>
      <c r="E354" s="42"/>
      <c r="F354" s="221" t="s">
        <v>578</v>
      </c>
      <c r="G354" s="42"/>
      <c r="H354" s="42"/>
      <c r="I354" s="222"/>
      <c r="J354" s="42"/>
      <c r="K354" s="42"/>
      <c r="L354" s="46"/>
      <c r="M354" s="223"/>
      <c r="N354" s="224"/>
      <c r="O354" s="86"/>
      <c r="P354" s="86"/>
      <c r="Q354" s="86"/>
      <c r="R354" s="86"/>
      <c r="S354" s="86"/>
      <c r="T354" s="86"/>
      <c r="U354" s="87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9" t="s">
        <v>264</v>
      </c>
      <c r="AU354" s="19" t="s">
        <v>78</v>
      </c>
    </row>
    <row r="355" s="2" customFormat="1">
      <c r="A355" s="40"/>
      <c r="B355" s="41"/>
      <c r="C355" s="42"/>
      <c r="D355" s="225" t="s">
        <v>266</v>
      </c>
      <c r="E355" s="42"/>
      <c r="F355" s="226" t="s">
        <v>579</v>
      </c>
      <c r="G355" s="42"/>
      <c r="H355" s="42"/>
      <c r="I355" s="222"/>
      <c r="J355" s="42"/>
      <c r="K355" s="42"/>
      <c r="L355" s="46"/>
      <c r="M355" s="223"/>
      <c r="N355" s="224"/>
      <c r="O355" s="86"/>
      <c r="P355" s="86"/>
      <c r="Q355" s="86"/>
      <c r="R355" s="86"/>
      <c r="S355" s="86"/>
      <c r="T355" s="86"/>
      <c r="U355" s="87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266</v>
      </c>
      <c r="AU355" s="19" t="s">
        <v>78</v>
      </c>
    </row>
    <row r="356" s="14" customFormat="1">
      <c r="A356" s="14"/>
      <c r="B356" s="237"/>
      <c r="C356" s="238"/>
      <c r="D356" s="220" t="s">
        <v>268</v>
      </c>
      <c r="E356" s="239" t="s">
        <v>19</v>
      </c>
      <c r="F356" s="240" t="s">
        <v>185</v>
      </c>
      <c r="G356" s="238"/>
      <c r="H356" s="241">
        <v>3.8500000000000001</v>
      </c>
      <c r="I356" s="242"/>
      <c r="J356" s="238"/>
      <c r="K356" s="238"/>
      <c r="L356" s="243"/>
      <c r="M356" s="244"/>
      <c r="N356" s="245"/>
      <c r="O356" s="245"/>
      <c r="P356" s="245"/>
      <c r="Q356" s="245"/>
      <c r="R356" s="245"/>
      <c r="S356" s="245"/>
      <c r="T356" s="245"/>
      <c r="U356" s="246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7" t="s">
        <v>268</v>
      </c>
      <c r="AU356" s="247" t="s">
        <v>78</v>
      </c>
      <c r="AV356" s="14" t="s">
        <v>78</v>
      </c>
      <c r="AW356" s="14" t="s">
        <v>31</v>
      </c>
      <c r="AX356" s="14" t="s">
        <v>69</v>
      </c>
      <c r="AY356" s="247" t="s">
        <v>254</v>
      </c>
    </row>
    <row r="357" s="14" customFormat="1">
      <c r="A357" s="14"/>
      <c r="B357" s="237"/>
      <c r="C357" s="238"/>
      <c r="D357" s="220" t="s">
        <v>268</v>
      </c>
      <c r="E357" s="239" t="s">
        <v>19</v>
      </c>
      <c r="F357" s="240" t="s">
        <v>188</v>
      </c>
      <c r="G357" s="238"/>
      <c r="H357" s="241">
        <v>6.2640000000000002</v>
      </c>
      <c r="I357" s="242"/>
      <c r="J357" s="238"/>
      <c r="K357" s="238"/>
      <c r="L357" s="243"/>
      <c r="M357" s="244"/>
      <c r="N357" s="245"/>
      <c r="O357" s="245"/>
      <c r="P357" s="245"/>
      <c r="Q357" s="245"/>
      <c r="R357" s="245"/>
      <c r="S357" s="245"/>
      <c r="T357" s="245"/>
      <c r="U357" s="246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7" t="s">
        <v>268</v>
      </c>
      <c r="AU357" s="247" t="s">
        <v>78</v>
      </c>
      <c r="AV357" s="14" t="s">
        <v>78</v>
      </c>
      <c r="AW357" s="14" t="s">
        <v>31</v>
      </c>
      <c r="AX357" s="14" t="s">
        <v>69</v>
      </c>
      <c r="AY357" s="247" t="s">
        <v>254</v>
      </c>
    </row>
    <row r="358" s="15" customFormat="1">
      <c r="A358" s="15"/>
      <c r="B358" s="248"/>
      <c r="C358" s="249"/>
      <c r="D358" s="220" t="s">
        <v>268</v>
      </c>
      <c r="E358" s="250" t="s">
        <v>19</v>
      </c>
      <c r="F358" s="251" t="s">
        <v>285</v>
      </c>
      <c r="G358" s="249"/>
      <c r="H358" s="252">
        <v>10.114000000000001</v>
      </c>
      <c r="I358" s="253"/>
      <c r="J358" s="249"/>
      <c r="K358" s="249"/>
      <c r="L358" s="254"/>
      <c r="M358" s="255"/>
      <c r="N358" s="256"/>
      <c r="O358" s="256"/>
      <c r="P358" s="256"/>
      <c r="Q358" s="256"/>
      <c r="R358" s="256"/>
      <c r="S358" s="256"/>
      <c r="T358" s="256"/>
      <c r="U358" s="257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58" t="s">
        <v>268</v>
      </c>
      <c r="AU358" s="258" t="s">
        <v>78</v>
      </c>
      <c r="AV358" s="15" t="s">
        <v>262</v>
      </c>
      <c r="AW358" s="15" t="s">
        <v>31</v>
      </c>
      <c r="AX358" s="15" t="s">
        <v>74</v>
      </c>
      <c r="AY358" s="258" t="s">
        <v>254</v>
      </c>
    </row>
    <row r="359" s="2" customFormat="1" ht="33" customHeight="1">
      <c r="A359" s="40"/>
      <c r="B359" s="41"/>
      <c r="C359" s="207" t="s">
        <v>580</v>
      </c>
      <c r="D359" s="207" t="s">
        <v>258</v>
      </c>
      <c r="E359" s="208" t="s">
        <v>581</v>
      </c>
      <c r="F359" s="209" t="s">
        <v>582</v>
      </c>
      <c r="G359" s="210" t="s">
        <v>393</v>
      </c>
      <c r="H359" s="211">
        <v>1</v>
      </c>
      <c r="I359" s="212"/>
      <c r="J359" s="213">
        <f>ROUND(I359*H359,2)</f>
        <v>0</v>
      </c>
      <c r="K359" s="209" t="s">
        <v>261</v>
      </c>
      <c r="L359" s="46"/>
      <c r="M359" s="214" t="s">
        <v>19</v>
      </c>
      <c r="N359" s="215" t="s">
        <v>41</v>
      </c>
      <c r="O359" s="86"/>
      <c r="P359" s="216">
        <f>O359*H359</f>
        <v>0</v>
      </c>
      <c r="Q359" s="216">
        <v>0.0010100000000000001</v>
      </c>
      <c r="R359" s="216">
        <f>Q359*H359</f>
        <v>0.0010100000000000001</v>
      </c>
      <c r="S359" s="216">
        <v>0.0016999999999999999</v>
      </c>
      <c r="T359" s="216">
        <f>S359*H359</f>
        <v>0.0016999999999999999</v>
      </c>
      <c r="U359" s="217" t="s">
        <v>19</v>
      </c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R359" s="218" t="s">
        <v>374</v>
      </c>
      <c r="AT359" s="218" t="s">
        <v>258</v>
      </c>
      <c r="AU359" s="218" t="s">
        <v>78</v>
      </c>
      <c r="AY359" s="19" t="s">
        <v>254</v>
      </c>
      <c r="BE359" s="219">
        <f>IF(N359="základní",J359,0)</f>
        <v>0</v>
      </c>
      <c r="BF359" s="219">
        <f>IF(N359="snížená",J359,0)</f>
        <v>0</v>
      </c>
      <c r="BG359" s="219">
        <f>IF(N359="zákl. přenesená",J359,0)</f>
        <v>0</v>
      </c>
      <c r="BH359" s="219">
        <f>IF(N359="sníž. přenesená",J359,0)</f>
        <v>0</v>
      </c>
      <c r="BI359" s="219">
        <f>IF(N359="nulová",J359,0)</f>
        <v>0</v>
      </c>
      <c r="BJ359" s="19" t="s">
        <v>78</v>
      </c>
      <c r="BK359" s="219">
        <f>ROUND(I359*H359,2)</f>
        <v>0</v>
      </c>
      <c r="BL359" s="19" t="s">
        <v>374</v>
      </c>
      <c r="BM359" s="218" t="s">
        <v>583</v>
      </c>
    </row>
    <row r="360" s="2" customFormat="1">
      <c r="A360" s="40"/>
      <c r="B360" s="41"/>
      <c r="C360" s="42"/>
      <c r="D360" s="220" t="s">
        <v>264</v>
      </c>
      <c r="E360" s="42"/>
      <c r="F360" s="221" t="s">
        <v>584</v>
      </c>
      <c r="G360" s="42"/>
      <c r="H360" s="42"/>
      <c r="I360" s="222"/>
      <c r="J360" s="42"/>
      <c r="K360" s="42"/>
      <c r="L360" s="46"/>
      <c r="M360" s="223"/>
      <c r="N360" s="224"/>
      <c r="O360" s="86"/>
      <c r="P360" s="86"/>
      <c r="Q360" s="86"/>
      <c r="R360" s="86"/>
      <c r="S360" s="86"/>
      <c r="T360" s="86"/>
      <c r="U360" s="87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264</v>
      </c>
      <c r="AU360" s="19" t="s">
        <v>78</v>
      </c>
    </row>
    <row r="361" s="2" customFormat="1">
      <c r="A361" s="40"/>
      <c r="B361" s="41"/>
      <c r="C361" s="42"/>
      <c r="D361" s="225" t="s">
        <v>266</v>
      </c>
      <c r="E361" s="42"/>
      <c r="F361" s="226" t="s">
        <v>585</v>
      </c>
      <c r="G361" s="42"/>
      <c r="H361" s="42"/>
      <c r="I361" s="222"/>
      <c r="J361" s="42"/>
      <c r="K361" s="42"/>
      <c r="L361" s="46"/>
      <c r="M361" s="223"/>
      <c r="N361" s="224"/>
      <c r="O361" s="86"/>
      <c r="P361" s="86"/>
      <c r="Q361" s="86"/>
      <c r="R361" s="86"/>
      <c r="S361" s="86"/>
      <c r="T361" s="86"/>
      <c r="U361" s="87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9" t="s">
        <v>266</v>
      </c>
      <c r="AU361" s="19" t="s">
        <v>78</v>
      </c>
    </row>
    <row r="362" s="13" customFormat="1">
      <c r="A362" s="13"/>
      <c r="B362" s="227"/>
      <c r="C362" s="228"/>
      <c r="D362" s="220" t="s">
        <v>268</v>
      </c>
      <c r="E362" s="229" t="s">
        <v>19</v>
      </c>
      <c r="F362" s="230" t="s">
        <v>586</v>
      </c>
      <c r="G362" s="228"/>
      <c r="H362" s="229" t="s">
        <v>19</v>
      </c>
      <c r="I362" s="231"/>
      <c r="J362" s="228"/>
      <c r="K362" s="228"/>
      <c r="L362" s="232"/>
      <c r="M362" s="233"/>
      <c r="N362" s="234"/>
      <c r="O362" s="234"/>
      <c r="P362" s="234"/>
      <c r="Q362" s="234"/>
      <c r="R362" s="234"/>
      <c r="S362" s="234"/>
      <c r="T362" s="234"/>
      <c r="U362" s="235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6" t="s">
        <v>268</v>
      </c>
      <c r="AU362" s="236" t="s">
        <v>78</v>
      </c>
      <c r="AV362" s="13" t="s">
        <v>74</v>
      </c>
      <c r="AW362" s="13" t="s">
        <v>31</v>
      </c>
      <c r="AX362" s="13" t="s">
        <v>69</v>
      </c>
      <c r="AY362" s="236" t="s">
        <v>254</v>
      </c>
    </row>
    <row r="363" s="14" customFormat="1">
      <c r="A363" s="14"/>
      <c r="B363" s="237"/>
      <c r="C363" s="238"/>
      <c r="D363" s="220" t="s">
        <v>268</v>
      </c>
      <c r="E363" s="239" t="s">
        <v>19</v>
      </c>
      <c r="F363" s="240" t="s">
        <v>74</v>
      </c>
      <c r="G363" s="238"/>
      <c r="H363" s="241">
        <v>1</v>
      </c>
      <c r="I363" s="242"/>
      <c r="J363" s="238"/>
      <c r="K363" s="238"/>
      <c r="L363" s="243"/>
      <c r="M363" s="244"/>
      <c r="N363" s="245"/>
      <c r="O363" s="245"/>
      <c r="P363" s="245"/>
      <c r="Q363" s="245"/>
      <c r="R363" s="245"/>
      <c r="S363" s="245"/>
      <c r="T363" s="245"/>
      <c r="U363" s="246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7" t="s">
        <v>268</v>
      </c>
      <c r="AU363" s="247" t="s">
        <v>78</v>
      </c>
      <c r="AV363" s="14" t="s">
        <v>78</v>
      </c>
      <c r="AW363" s="14" t="s">
        <v>31</v>
      </c>
      <c r="AX363" s="14" t="s">
        <v>74</v>
      </c>
      <c r="AY363" s="247" t="s">
        <v>254</v>
      </c>
    </row>
    <row r="364" s="2" customFormat="1" ht="33" customHeight="1">
      <c r="A364" s="40"/>
      <c r="B364" s="41"/>
      <c r="C364" s="207" t="s">
        <v>587</v>
      </c>
      <c r="D364" s="207" t="s">
        <v>258</v>
      </c>
      <c r="E364" s="208" t="s">
        <v>588</v>
      </c>
      <c r="F364" s="209" t="s">
        <v>589</v>
      </c>
      <c r="G364" s="210" t="s">
        <v>393</v>
      </c>
      <c r="H364" s="211">
        <v>1</v>
      </c>
      <c r="I364" s="212"/>
      <c r="J364" s="213">
        <f>ROUND(I364*H364,2)</f>
        <v>0</v>
      </c>
      <c r="K364" s="209" t="s">
        <v>261</v>
      </c>
      <c r="L364" s="46"/>
      <c r="M364" s="214" t="s">
        <v>19</v>
      </c>
      <c r="N364" s="215" t="s">
        <v>41</v>
      </c>
      <c r="O364" s="86"/>
      <c r="P364" s="216">
        <f>O364*H364</f>
        <v>0</v>
      </c>
      <c r="Q364" s="216">
        <v>0.0016800000000000001</v>
      </c>
      <c r="R364" s="216">
        <f>Q364*H364</f>
        <v>0.0016800000000000001</v>
      </c>
      <c r="S364" s="216">
        <v>0.0042500000000000003</v>
      </c>
      <c r="T364" s="216">
        <f>S364*H364</f>
        <v>0.0042500000000000003</v>
      </c>
      <c r="U364" s="217" t="s">
        <v>19</v>
      </c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R364" s="218" t="s">
        <v>374</v>
      </c>
      <c r="AT364" s="218" t="s">
        <v>258</v>
      </c>
      <c r="AU364" s="218" t="s">
        <v>78</v>
      </c>
      <c r="AY364" s="19" t="s">
        <v>254</v>
      </c>
      <c r="BE364" s="219">
        <f>IF(N364="základní",J364,0)</f>
        <v>0</v>
      </c>
      <c r="BF364" s="219">
        <f>IF(N364="snížená",J364,0)</f>
        <v>0</v>
      </c>
      <c r="BG364" s="219">
        <f>IF(N364="zákl. přenesená",J364,0)</f>
        <v>0</v>
      </c>
      <c r="BH364" s="219">
        <f>IF(N364="sníž. přenesená",J364,0)</f>
        <v>0</v>
      </c>
      <c r="BI364" s="219">
        <f>IF(N364="nulová",J364,0)</f>
        <v>0</v>
      </c>
      <c r="BJ364" s="19" t="s">
        <v>78</v>
      </c>
      <c r="BK364" s="219">
        <f>ROUND(I364*H364,2)</f>
        <v>0</v>
      </c>
      <c r="BL364" s="19" t="s">
        <v>374</v>
      </c>
      <c r="BM364" s="218" t="s">
        <v>590</v>
      </c>
    </row>
    <row r="365" s="2" customFormat="1">
      <c r="A365" s="40"/>
      <c r="B365" s="41"/>
      <c r="C365" s="42"/>
      <c r="D365" s="220" t="s">
        <v>264</v>
      </c>
      <c r="E365" s="42"/>
      <c r="F365" s="221" t="s">
        <v>591</v>
      </c>
      <c r="G365" s="42"/>
      <c r="H365" s="42"/>
      <c r="I365" s="222"/>
      <c r="J365" s="42"/>
      <c r="K365" s="42"/>
      <c r="L365" s="46"/>
      <c r="M365" s="223"/>
      <c r="N365" s="224"/>
      <c r="O365" s="86"/>
      <c r="P365" s="86"/>
      <c r="Q365" s="86"/>
      <c r="R365" s="86"/>
      <c r="S365" s="86"/>
      <c r="T365" s="86"/>
      <c r="U365" s="87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264</v>
      </c>
      <c r="AU365" s="19" t="s">
        <v>78</v>
      </c>
    </row>
    <row r="366" s="2" customFormat="1">
      <c r="A366" s="40"/>
      <c r="B366" s="41"/>
      <c r="C366" s="42"/>
      <c r="D366" s="225" t="s">
        <v>266</v>
      </c>
      <c r="E366" s="42"/>
      <c r="F366" s="226" t="s">
        <v>592</v>
      </c>
      <c r="G366" s="42"/>
      <c r="H366" s="42"/>
      <c r="I366" s="222"/>
      <c r="J366" s="42"/>
      <c r="K366" s="42"/>
      <c r="L366" s="46"/>
      <c r="M366" s="223"/>
      <c r="N366" s="224"/>
      <c r="O366" s="86"/>
      <c r="P366" s="86"/>
      <c r="Q366" s="86"/>
      <c r="R366" s="86"/>
      <c r="S366" s="86"/>
      <c r="T366" s="86"/>
      <c r="U366" s="87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266</v>
      </c>
      <c r="AU366" s="19" t="s">
        <v>78</v>
      </c>
    </row>
    <row r="367" s="13" customFormat="1">
      <c r="A367" s="13"/>
      <c r="B367" s="227"/>
      <c r="C367" s="228"/>
      <c r="D367" s="220" t="s">
        <v>268</v>
      </c>
      <c r="E367" s="229" t="s">
        <v>19</v>
      </c>
      <c r="F367" s="230" t="s">
        <v>593</v>
      </c>
      <c r="G367" s="228"/>
      <c r="H367" s="229" t="s">
        <v>19</v>
      </c>
      <c r="I367" s="231"/>
      <c r="J367" s="228"/>
      <c r="K367" s="228"/>
      <c r="L367" s="232"/>
      <c r="M367" s="233"/>
      <c r="N367" s="234"/>
      <c r="O367" s="234"/>
      <c r="P367" s="234"/>
      <c r="Q367" s="234"/>
      <c r="R367" s="234"/>
      <c r="S367" s="234"/>
      <c r="T367" s="234"/>
      <c r="U367" s="235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6" t="s">
        <v>268</v>
      </c>
      <c r="AU367" s="236" t="s">
        <v>78</v>
      </c>
      <c r="AV367" s="13" t="s">
        <v>74</v>
      </c>
      <c r="AW367" s="13" t="s">
        <v>31</v>
      </c>
      <c r="AX367" s="13" t="s">
        <v>69</v>
      </c>
      <c r="AY367" s="236" t="s">
        <v>254</v>
      </c>
    </row>
    <row r="368" s="14" customFormat="1">
      <c r="A368" s="14"/>
      <c r="B368" s="237"/>
      <c r="C368" s="238"/>
      <c r="D368" s="220" t="s">
        <v>268</v>
      </c>
      <c r="E368" s="239" t="s">
        <v>19</v>
      </c>
      <c r="F368" s="240" t="s">
        <v>74</v>
      </c>
      <c r="G368" s="238"/>
      <c r="H368" s="241">
        <v>1</v>
      </c>
      <c r="I368" s="242"/>
      <c r="J368" s="238"/>
      <c r="K368" s="238"/>
      <c r="L368" s="243"/>
      <c r="M368" s="244"/>
      <c r="N368" s="245"/>
      <c r="O368" s="245"/>
      <c r="P368" s="245"/>
      <c r="Q368" s="245"/>
      <c r="R368" s="245"/>
      <c r="S368" s="245"/>
      <c r="T368" s="245"/>
      <c r="U368" s="246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7" t="s">
        <v>268</v>
      </c>
      <c r="AU368" s="247" t="s">
        <v>78</v>
      </c>
      <c r="AV368" s="14" t="s">
        <v>78</v>
      </c>
      <c r="AW368" s="14" t="s">
        <v>31</v>
      </c>
      <c r="AX368" s="14" t="s">
        <v>74</v>
      </c>
      <c r="AY368" s="247" t="s">
        <v>254</v>
      </c>
    </row>
    <row r="369" s="2" customFormat="1" ht="24.15" customHeight="1">
      <c r="A369" s="40"/>
      <c r="B369" s="41"/>
      <c r="C369" s="207" t="s">
        <v>594</v>
      </c>
      <c r="D369" s="207" t="s">
        <v>258</v>
      </c>
      <c r="E369" s="208" t="s">
        <v>595</v>
      </c>
      <c r="F369" s="209" t="s">
        <v>596</v>
      </c>
      <c r="G369" s="210" t="s">
        <v>83</v>
      </c>
      <c r="H369" s="211">
        <v>67.063000000000002</v>
      </c>
      <c r="I369" s="212"/>
      <c r="J369" s="213">
        <f>ROUND(I369*H369,2)</f>
        <v>0</v>
      </c>
      <c r="K369" s="209" t="s">
        <v>261</v>
      </c>
      <c r="L369" s="46"/>
      <c r="M369" s="214" t="s">
        <v>19</v>
      </c>
      <c r="N369" s="215" t="s">
        <v>41</v>
      </c>
      <c r="O369" s="86"/>
      <c r="P369" s="216">
        <f>O369*H369</f>
        <v>0</v>
      </c>
      <c r="Q369" s="216">
        <v>0.012200000000000001</v>
      </c>
      <c r="R369" s="216">
        <f>Q369*H369</f>
        <v>0.81816860000000013</v>
      </c>
      <c r="S369" s="216">
        <v>0</v>
      </c>
      <c r="T369" s="216">
        <f>S369*H369</f>
        <v>0</v>
      </c>
      <c r="U369" s="217" t="s">
        <v>19</v>
      </c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18" t="s">
        <v>374</v>
      </c>
      <c r="AT369" s="218" t="s">
        <v>258</v>
      </c>
      <c r="AU369" s="218" t="s">
        <v>78</v>
      </c>
      <c r="AY369" s="19" t="s">
        <v>254</v>
      </c>
      <c r="BE369" s="219">
        <f>IF(N369="základní",J369,0)</f>
        <v>0</v>
      </c>
      <c r="BF369" s="219">
        <f>IF(N369="snížená",J369,0)</f>
        <v>0</v>
      </c>
      <c r="BG369" s="219">
        <f>IF(N369="zákl. přenesená",J369,0)</f>
        <v>0</v>
      </c>
      <c r="BH369" s="219">
        <f>IF(N369="sníž. přenesená",J369,0)</f>
        <v>0</v>
      </c>
      <c r="BI369" s="219">
        <f>IF(N369="nulová",J369,0)</f>
        <v>0</v>
      </c>
      <c r="BJ369" s="19" t="s">
        <v>78</v>
      </c>
      <c r="BK369" s="219">
        <f>ROUND(I369*H369,2)</f>
        <v>0</v>
      </c>
      <c r="BL369" s="19" t="s">
        <v>374</v>
      </c>
      <c r="BM369" s="218" t="s">
        <v>597</v>
      </c>
    </row>
    <row r="370" s="2" customFormat="1">
      <c r="A370" s="40"/>
      <c r="B370" s="41"/>
      <c r="C370" s="42"/>
      <c r="D370" s="220" t="s">
        <v>264</v>
      </c>
      <c r="E370" s="42"/>
      <c r="F370" s="221" t="s">
        <v>598</v>
      </c>
      <c r="G370" s="42"/>
      <c r="H370" s="42"/>
      <c r="I370" s="222"/>
      <c r="J370" s="42"/>
      <c r="K370" s="42"/>
      <c r="L370" s="46"/>
      <c r="M370" s="223"/>
      <c r="N370" s="224"/>
      <c r="O370" s="86"/>
      <c r="P370" s="86"/>
      <c r="Q370" s="86"/>
      <c r="R370" s="86"/>
      <c r="S370" s="86"/>
      <c r="T370" s="86"/>
      <c r="U370" s="87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264</v>
      </c>
      <c r="AU370" s="19" t="s">
        <v>78</v>
      </c>
    </row>
    <row r="371" s="2" customFormat="1">
      <c r="A371" s="40"/>
      <c r="B371" s="41"/>
      <c r="C371" s="42"/>
      <c r="D371" s="225" t="s">
        <v>266</v>
      </c>
      <c r="E371" s="42"/>
      <c r="F371" s="226" t="s">
        <v>599</v>
      </c>
      <c r="G371" s="42"/>
      <c r="H371" s="42"/>
      <c r="I371" s="222"/>
      <c r="J371" s="42"/>
      <c r="K371" s="42"/>
      <c r="L371" s="46"/>
      <c r="M371" s="223"/>
      <c r="N371" s="224"/>
      <c r="O371" s="86"/>
      <c r="P371" s="86"/>
      <c r="Q371" s="86"/>
      <c r="R371" s="86"/>
      <c r="S371" s="86"/>
      <c r="T371" s="86"/>
      <c r="U371" s="87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266</v>
      </c>
      <c r="AU371" s="19" t="s">
        <v>78</v>
      </c>
    </row>
    <row r="372" s="14" customFormat="1">
      <c r="A372" s="14"/>
      <c r="B372" s="237"/>
      <c r="C372" s="238"/>
      <c r="D372" s="220" t="s">
        <v>268</v>
      </c>
      <c r="E372" s="239" t="s">
        <v>19</v>
      </c>
      <c r="F372" s="240" t="s">
        <v>132</v>
      </c>
      <c r="G372" s="238"/>
      <c r="H372" s="241">
        <v>71.822999999999993</v>
      </c>
      <c r="I372" s="242"/>
      <c r="J372" s="238"/>
      <c r="K372" s="238"/>
      <c r="L372" s="243"/>
      <c r="M372" s="244"/>
      <c r="N372" s="245"/>
      <c r="O372" s="245"/>
      <c r="P372" s="245"/>
      <c r="Q372" s="245"/>
      <c r="R372" s="245"/>
      <c r="S372" s="245"/>
      <c r="T372" s="245"/>
      <c r="U372" s="246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7" t="s">
        <v>268</v>
      </c>
      <c r="AU372" s="247" t="s">
        <v>78</v>
      </c>
      <c r="AV372" s="14" t="s">
        <v>78</v>
      </c>
      <c r="AW372" s="14" t="s">
        <v>31</v>
      </c>
      <c r="AX372" s="14" t="s">
        <v>69</v>
      </c>
      <c r="AY372" s="247" t="s">
        <v>254</v>
      </c>
    </row>
    <row r="373" s="13" customFormat="1">
      <c r="A373" s="13"/>
      <c r="B373" s="227"/>
      <c r="C373" s="228"/>
      <c r="D373" s="220" t="s">
        <v>268</v>
      </c>
      <c r="E373" s="229" t="s">
        <v>19</v>
      </c>
      <c r="F373" s="230" t="s">
        <v>600</v>
      </c>
      <c r="G373" s="228"/>
      <c r="H373" s="229" t="s">
        <v>19</v>
      </c>
      <c r="I373" s="231"/>
      <c r="J373" s="228"/>
      <c r="K373" s="228"/>
      <c r="L373" s="232"/>
      <c r="M373" s="233"/>
      <c r="N373" s="234"/>
      <c r="O373" s="234"/>
      <c r="P373" s="234"/>
      <c r="Q373" s="234"/>
      <c r="R373" s="234"/>
      <c r="S373" s="234"/>
      <c r="T373" s="234"/>
      <c r="U373" s="235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6" t="s">
        <v>268</v>
      </c>
      <c r="AU373" s="236" t="s">
        <v>78</v>
      </c>
      <c r="AV373" s="13" t="s">
        <v>74</v>
      </c>
      <c r="AW373" s="13" t="s">
        <v>31</v>
      </c>
      <c r="AX373" s="13" t="s">
        <v>69</v>
      </c>
      <c r="AY373" s="236" t="s">
        <v>254</v>
      </c>
    </row>
    <row r="374" s="14" customFormat="1">
      <c r="A374" s="14"/>
      <c r="B374" s="237"/>
      <c r="C374" s="238"/>
      <c r="D374" s="220" t="s">
        <v>268</v>
      </c>
      <c r="E374" s="239" t="s">
        <v>19</v>
      </c>
      <c r="F374" s="240" t="s">
        <v>601</v>
      </c>
      <c r="G374" s="238"/>
      <c r="H374" s="241">
        <v>-3.7000000000000002</v>
      </c>
      <c r="I374" s="242"/>
      <c r="J374" s="238"/>
      <c r="K374" s="238"/>
      <c r="L374" s="243"/>
      <c r="M374" s="244"/>
      <c r="N374" s="245"/>
      <c r="O374" s="245"/>
      <c r="P374" s="245"/>
      <c r="Q374" s="245"/>
      <c r="R374" s="245"/>
      <c r="S374" s="245"/>
      <c r="T374" s="245"/>
      <c r="U374" s="246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7" t="s">
        <v>268</v>
      </c>
      <c r="AU374" s="247" t="s">
        <v>78</v>
      </c>
      <c r="AV374" s="14" t="s">
        <v>78</v>
      </c>
      <c r="AW374" s="14" t="s">
        <v>31</v>
      </c>
      <c r="AX374" s="14" t="s">
        <v>69</v>
      </c>
      <c r="AY374" s="247" t="s">
        <v>254</v>
      </c>
    </row>
    <row r="375" s="14" customFormat="1">
      <c r="A375" s="14"/>
      <c r="B375" s="237"/>
      <c r="C375" s="238"/>
      <c r="D375" s="220" t="s">
        <v>268</v>
      </c>
      <c r="E375" s="239" t="s">
        <v>19</v>
      </c>
      <c r="F375" s="240" t="s">
        <v>602</v>
      </c>
      <c r="G375" s="238"/>
      <c r="H375" s="241">
        <v>-1.0600000000000001</v>
      </c>
      <c r="I375" s="242"/>
      <c r="J375" s="238"/>
      <c r="K375" s="238"/>
      <c r="L375" s="243"/>
      <c r="M375" s="244"/>
      <c r="N375" s="245"/>
      <c r="O375" s="245"/>
      <c r="P375" s="245"/>
      <c r="Q375" s="245"/>
      <c r="R375" s="245"/>
      <c r="S375" s="245"/>
      <c r="T375" s="245"/>
      <c r="U375" s="246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7" t="s">
        <v>268</v>
      </c>
      <c r="AU375" s="247" t="s">
        <v>78</v>
      </c>
      <c r="AV375" s="14" t="s">
        <v>78</v>
      </c>
      <c r="AW375" s="14" t="s">
        <v>31</v>
      </c>
      <c r="AX375" s="14" t="s">
        <v>69</v>
      </c>
      <c r="AY375" s="247" t="s">
        <v>254</v>
      </c>
    </row>
    <row r="376" s="15" customFormat="1">
      <c r="A376" s="15"/>
      <c r="B376" s="248"/>
      <c r="C376" s="249"/>
      <c r="D376" s="220" t="s">
        <v>268</v>
      </c>
      <c r="E376" s="250" t="s">
        <v>19</v>
      </c>
      <c r="F376" s="251" t="s">
        <v>285</v>
      </c>
      <c r="G376" s="249"/>
      <c r="H376" s="252">
        <v>67.063000000000002</v>
      </c>
      <c r="I376" s="253"/>
      <c r="J376" s="249"/>
      <c r="K376" s="249"/>
      <c r="L376" s="254"/>
      <c r="M376" s="255"/>
      <c r="N376" s="256"/>
      <c r="O376" s="256"/>
      <c r="P376" s="256"/>
      <c r="Q376" s="256"/>
      <c r="R376" s="256"/>
      <c r="S376" s="256"/>
      <c r="T376" s="256"/>
      <c r="U376" s="257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T376" s="258" t="s">
        <v>268</v>
      </c>
      <c r="AU376" s="258" t="s">
        <v>78</v>
      </c>
      <c r="AV376" s="15" t="s">
        <v>262</v>
      </c>
      <c r="AW376" s="15" t="s">
        <v>31</v>
      </c>
      <c r="AX376" s="15" t="s">
        <v>74</v>
      </c>
      <c r="AY376" s="258" t="s">
        <v>254</v>
      </c>
    </row>
    <row r="377" s="2" customFormat="1" ht="24.15" customHeight="1">
      <c r="A377" s="40"/>
      <c r="B377" s="41"/>
      <c r="C377" s="207" t="s">
        <v>603</v>
      </c>
      <c r="D377" s="207" t="s">
        <v>258</v>
      </c>
      <c r="E377" s="208" t="s">
        <v>604</v>
      </c>
      <c r="F377" s="209" t="s">
        <v>605</v>
      </c>
      <c r="G377" s="210" t="s">
        <v>83</v>
      </c>
      <c r="H377" s="211">
        <v>4.7599999999999998</v>
      </c>
      <c r="I377" s="212"/>
      <c r="J377" s="213">
        <f>ROUND(I377*H377,2)</f>
        <v>0</v>
      </c>
      <c r="K377" s="209" t="s">
        <v>261</v>
      </c>
      <c r="L377" s="46"/>
      <c r="M377" s="214" t="s">
        <v>19</v>
      </c>
      <c r="N377" s="215" t="s">
        <v>41</v>
      </c>
      <c r="O377" s="86"/>
      <c r="P377" s="216">
        <f>O377*H377</f>
        <v>0</v>
      </c>
      <c r="Q377" s="216">
        <v>0.0126</v>
      </c>
      <c r="R377" s="216">
        <f>Q377*H377</f>
        <v>0.059975999999999995</v>
      </c>
      <c r="S377" s="216">
        <v>0</v>
      </c>
      <c r="T377" s="216">
        <f>S377*H377</f>
        <v>0</v>
      </c>
      <c r="U377" s="217" t="s">
        <v>19</v>
      </c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18" t="s">
        <v>374</v>
      </c>
      <c r="AT377" s="218" t="s">
        <v>258</v>
      </c>
      <c r="AU377" s="218" t="s">
        <v>78</v>
      </c>
      <c r="AY377" s="19" t="s">
        <v>254</v>
      </c>
      <c r="BE377" s="219">
        <f>IF(N377="základní",J377,0)</f>
        <v>0</v>
      </c>
      <c r="BF377" s="219">
        <f>IF(N377="snížená",J377,0)</f>
        <v>0</v>
      </c>
      <c r="BG377" s="219">
        <f>IF(N377="zákl. přenesená",J377,0)</f>
        <v>0</v>
      </c>
      <c r="BH377" s="219">
        <f>IF(N377="sníž. přenesená",J377,0)</f>
        <v>0</v>
      </c>
      <c r="BI377" s="219">
        <f>IF(N377="nulová",J377,0)</f>
        <v>0</v>
      </c>
      <c r="BJ377" s="19" t="s">
        <v>78</v>
      </c>
      <c r="BK377" s="219">
        <f>ROUND(I377*H377,2)</f>
        <v>0</v>
      </c>
      <c r="BL377" s="19" t="s">
        <v>374</v>
      </c>
      <c r="BM377" s="218" t="s">
        <v>606</v>
      </c>
    </row>
    <row r="378" s="2" customFormat="1">
      <c r="A378" s="40"/>
      <c r="B378" s="41"/>
      <c r="C378" s="42"/>
      <c r="D378" s="220" t="s">
        <v>264</v>
      </c>
      <c r="E378" s="42"/>
      <c r="F378" s="221" t="s">
        <v>607</v>
      </c>
      <c r="G378" s="42"/>
      <c r="H378" s="42"/>
      <c r="I378" s="222"/>
      <c r="J378" s="42"/>
      <c r="K378" s="42"/>
      <c r="L378" s="46"/>
      <c r="M378" s="223"/>
      <c r="N378" s="224"/>
      <c r="O378" s="86"/>
      <c r="P378" s="86"/>
      <c r="Q378" s="86"/>
      <c r="R378" s="86"/>
      <c r="S378" s="86"/>
      <c r="T378" s="86"/>
      <c r="U378" s="87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264</v>
      </c>
      <c r="AU378" s="19" t="s">
        <v>78</v>
      </c>
    </row>
    <row r="379" s="2" customFormat="1">
      <c r="A379" s="40"/>
      <c r="B379" s="41"/>
      <c r="C379" s="42"/>
      <c r="D379" s="225" t="s">
        <v>266</v>
      </c>
      <c r="E379" s="42"/>
      <c r="F379" s="226" t="s">
        <v>608</v>
      </c>
      <c r="G379" s="42"/>
      <c r="H379" s="42"/>
      <c r="I379" s="222"/>
      <c r="J379" s="42"/>
      <c r="K379" s="42"/>
      <c r="L379" s="46"/>
      <c r="M379" s="223"/>
      <c r="N379" s="224"/>
      <c r="O379" s="86"/>
      <c r="P379" s="86"/>
      <c r="Q379" s="86"/>
      <c r="R379" s="86"/>
      <c r="S379" s="86"/>
      <c r="T379" s="86"/>
      <c r="U379" s="87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T379" s="19" t="s">
        <v>266</v>
      </c>
      <c r="AU379" s="19" t="s">
        <v>78</v>
      </c>
    </row>
    <row r="380" s="14" customFormat="1">
      <c r="A380" s="14"/>
      <c r="B380" s="237"/>
      <c r="C380" s="238"/>
      <c r="D380" s="220" t="s">
        <v>268</v>
      </c>
      <c r="E380" s="239" t="s">
        <v>19</v>
      </c>
      <c r="F380" s="240" t="s">
        <v>114</v>
      </c>
      <c r="G380" s="238"/>
      <c r="H380" s="241">
        <v>3.7000000000000002</v>
      </c>
      <c r="I380" s="242"/>
      <c r="J380" s="238"/>
      <c r="K380" s="238"/>
      <c r="L380" s="243"/>
      <c r="M380" s="244"/>
      <c r="N380" s="245"/>
      <c r="O380" s="245"/>
      <c r="P380" s="245"/>
      <c r="Q380" s="245"/>
      <c r="R380" s="245"/>
      <c r="S380" s="245"/>
      <c r="T380" s="245"/>
      <c r="U380" s="246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7" t="s">
        <v>268</v>
      </c>
      <c r="AU380" s="247" t="s">
        <v>78</v>
      </c>
      <c r="AV380" s="14" t="s">
        <v>78</v>
      </c>
      <c r="AW380" s="14" t="s">
        <v>31</v>
      </c>
      <c r="AX380" s="14" t="s">
        <v>69</v>
      </c>
      <c r="AY380" s="247" t="s">
        <v>254</v>
      </c>
    </row>
    <row r="381" s="14" customFormat="1">
      <c r="A381" s="14"/>
      <c r="B381" s="237"/>
      <c r="C381" s="238"/>
      <c r="D381" s="220" t="s">
        <v>268</v>
      </c>
      <c r="E381" s="239" t="s">
        <v>19</v>
      </c>
      <c r="F381" s="240" t="s">
        <v>181</v>
      </c>
      <c r="G381" s="238"/>
      <c r="H381" s="241">
        <v>1.0600000000000001</v>
      </c>
      <c r="I381" s="242"/>
      <c r="J381" s="238"/>
      <c r="K381" s="238"/>
      <c r="L381" s="243"/>
      <c r="M381" s="244"/>
      <c r="N381" s="245"/>
      <c r="O381" s="245"/>
      <c r="P381" s="245"/>
      <c r="Q381" s="245"/>
      <c r="R381" s="245"/>
      <c r="S381" s="245"/>
      <c r="T381" s="245"/>
      <c r="U381" s="246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47" t="s">
        <v>268</v>
      </c>
      <c r="AU381" s="247" t="s">
        <v>78</v>
      </c>
      <c r="AV381" s="14" t="s">
        <v>78</v>
      </c>
      <c r="AW381" s="14" t="s">
        <v>31</v>
      </c>
      <c r="AX381" s="14" t="s">
        <v>69</v>
      </c>
      <c r="AY381" s="247" t="s">
        <v>254</v>
      </c>
    </row>
    <row r="382" s="2" customFormat="1" ht="16.5" customHeight="1">
      <c r="A382" s="40"/>
      <c r="B382" s="41"/>
      <c r="C382" s="207" t="s">
        <v>609</v>
      </c>
      <c r="D382" s="207" t="s">
        <v>258</v>
      </c>
      <c r="E382" s="208" t="s">
        <v>610</v>
      </c>
      <c r="F382" s="209" t="s">
        <v>611</v>
      </c>
      <c r="G382" s="210" t="s">
        <v>83</v>
      </c>
      <c r="H382" s="211">
        <v>71.822999999999993</v>
      </c>
      <c r="I382" s="212"/>
      <c r="J382" s="213">
        <f>ROUND(I382*H382,2)</f>
        <v>0</v>
      </c>
      <c r="K382" s="209" t="s">
        <v>261</v>
      </c>
      <c r="L382" s="46"/>
      <c r="M382" s="214" t="s">
        <v>19</v>
      </c>
      <c r="N382" s="215" t="s">
        <v>41</v>
      </c>
      <c r="O382" s="86"/>
      <c r="P382" s="216">
        <f>O382*H382</f>
        <v>0</v>
      </c>
      <c r="Q382" s="216">
        <v>0.00010000000000000001</v>
      </c>
      <c r="R382" s="216">
        <f>Q382*H382</f>
        <v>0.0071823</v>
      </c>
      <c r="S382" s="216">
        <v>0</v>
      </c>
      <c r="T382" s="216">
        <f>S382*H382</f>
        <v>0</v>
      </c>
      <c r="U382" s="217" t="s">
        <v>19</v>
      </c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R382" s="218" t="s">
        <v>374</v>
      </c>
      <c r="AT382" s="218" t="s">
        <v>258</v>
      </c>
      <c r="AU382" s="218" t="s">
        <v>78</v>
      </c>
      <c r="AY382" s="19" t="s">
        <v>254</v>
      </c>
      <c r="BE382" s="219">
        <f>IF(N382="základní",J382,0)</f>
        <v>0</v>
      </c>
      <c r="BF382" s="219">
        <f>IF(N382="snížená",J382,0)</f>
        <v>0</v>
      </c>
      <c r="BG382" s="219">
        <f>IF(N382="zákl. přenesená",J382,0)</f>
        <v>0</v>
      </c>
      <c r="BH382" s="219">
        <f>IF(N382="sníž. přenesená",J382,0)</f>
        <v>0</v>
      </c>
      <c r="BI382" s="219">
        <f>IF(N382="nulová",J382,0)</f>
        <v>0</v>
      </c>
      <c r="BJ382" s="19" t="s">
        <v>78</v>
      </c>
      <c r="BK382" s="219">
        <f>ROUND(I382*H382,2)</f>
        <v>0</v>
      </c>
      <c r="BL382" s="19" t="s">
        <v>374</v>
      </c>
      <c r="BM382" s="218" t="s">
        <v>612</v>
      </c>
    </row>
    <row r="383" s="2" customFormat="1">
      <c r="A383" s="40"/>
      <c r="B383" s="41"/>
      <c r="C383" s="42"/>
      <c r="D383" s="220" t="s">
        <v>264</v>
      </c>
      <c r="E383" s="42"/>
      <c r="F383" s="221" t="s">
        <v>613</v>
      </c>
      <c r="G383" s="42"/>
      <c r="H383" s="42"/>
      <c r="I383" s="222"/>
      <c r="J383" s="42"/>
      <c r="K383" s="42"/>
      <c r="L383" s="46"/>
      <c r="M383" s="223"/>
      <c r="N383" s="224"/>
      <c r="O383" s="86"/>
      <c r="P383" s="86"/>
      <c r="Q383" s="86"/>
      <c r="R383" s="86"/>
      <c r="S383" s="86"/>
      <c r="T383" s="86"/>
      <c r="U383" s="87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9" t="s">
        <v>264</v>
      </c>
      <c r="AU383" s="19" t="s">
        <v>78</v>
      </c>
    </row>
    <row r="384" s="2" customFormat="1">
      <c r="A384" s="40"/>
      <c r="B384" s="41"/>
      <c r="C384" s="42"/>
      <c r="D384" s="225" t="s">
        <v>266</v>
      </c>
      <c r="E384" s="42"/>
      <c r="F384" s="226" t="s">
        <v>614</v>
      </c>
      <c r="G384" s="42"/>
      <c r="H384" s="42"/>
      <c r="I384" s="222"/>
      <c r="J384" s="42"/>
      <c r="K384" s="42"/>
      <c r="L384" s="46"/>
      <c r="M384" s="223"/>
      <c r="N384" s="224"/>
      <c r="O384" s="86"/>
      <c r="P384" s="86"/>
      <c r="Q384" s="86"/>
      <c r="R384" s="86"/>
      <c r="S384" s="86"/>
      <c r="T384" s="86"/>
      <c r="U384" s="87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T384" s="19" t="s">
        <v>266</v>
      </c>
      <c r="AU384" s="19" t="s">
        <v>78</v>
      </c>
    </row>
    <row r="385" s="14" customFormat="1">
      <c r="A385" s="14"/>
      <c r="B385" s="237"/>
      <c r="C385" s="238"/>
      <c r="D385" s="220" t="s">
        <v>268</v>
      </c>
      <c r="E385" s="239" t="s">
        <v>19</v>
      </c>
      <c r="F385" s="240" t="s">
        <v>132</v>
      </c>
      <c r="G385" s="238"/>
      <c r="H385" s="241">
        <v>71.822999999999993</v>
      </c>
      <c r="I385" s="242"/>
      <c r="J385" s="238"/>
      <c r="K385" s="238"/>
      <c r="L385" s="243"/>
      <c r="M385" s="244"/>
      <c r="N385" s="245"/>
      <c r="O385" s="245"/>
      <c r="P385" s="245"/>
      <c r="Q385" s="245"/>
      <c r="R385" s="245"/>
      <c r="S385" s="245"/>
      <c r="T385" s="245"/>
      <c r="U385" s="246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47" t="s">
        <v>268</v>
      </c>
      <c r="AU385" s="247" t="s">
        <v>78</v>
      </c>
      <c r="AV385" s="14" t="s">
        <v>78</v>
      </c>
      <c r="AW385" s="14" t="s">
        <v>31</v>
      </c>
      <c r="AX385" s="14" t="s">
        <v>69</v>
      </c>
      <c r="AY385" s="247" t="s">
        <v>254</v>
      </c>
    </row>
    <row r="386" s="2" customFormat="1" ht="16.5" customHeight="1">
      <c r="A386" s="40"/>
      <c r="B386" s="41"/>
      <c r="C386" s="207" t="s">
        <v>615</v>
      </c>
      <c r="D386" s="207" t="s">
        <v>258</v>
      </c>
      <c r="E386" s="208" t="s">
        <v>616</v>
      </c>
      <c r="F386" s="209" t="s">
        <v>617</v>
      </c>
      <c r="G386" s="210" t="s">
        <v>83</v>
      </c>
      <c r="H386" s="211">
        <v>4.7599999999999998</v>
      </c>
      <c r="I386" s="212"/>
      <c r="J386" s="213">
        <f>ROUND(I386*H386,2)</f>
        <v>0</v>
      </c>
      <c r="K386" s="209" t="s">
        <v>261</v>
      </c>
      <c r="L386" s="46"/>
      <c r="M386" s="214" t="s">
        <v>19</v>
      </c>
      <c r="N386" s="215" t="s">
        <v>41</v>
      </c>
      <c r="O386" s="86"/>
      <c r="P386" s="216">
        <f>O386*H386</f>
        <v>0</v>
      </c>
      <c r="Q386" s="216">
        <v>0</v>
      </c>
      <c r="R386" s="216">
        <f>Q386*H386</f>
        <v>0</v>
      </c>
      <c r="S386" s="216">
        <v>0</v>
      </c>
      <c r="T386" s="216">
        <f>S386*H386</f>
        <v>0</v>
      </c>
      <c r="U386" s="217" t="s">
        <v>19</v>
      </c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R386" s="218" t="s">
        <v>374</v>
      </c>
      <c r="AT386" s="218" t="s">
        <v>258</v>
      </c>
      <c r="AU386" s="218" t="s">
        <v>78</v>
      </c>
      <c r="AY386" s="19" t="s">
        <v>254</v>
      </c>
      <c r="BE386" s="219">
        <f>IF(N386="základní",J386,0)</f>
        <v>0</v>
      </c>
      <c r="BF386" s="219">
        <f>IF(N386="snížená",J386,0)</f>
        <v>0</v>
      </c>
      <c r="BG386" s="219">
        <f>IF(N386="zákl. přenesená",J386,0)</f>
        <v>0</v>
      </c>
      <c r="BH386" s="219">
        <f>IF(N386="sníž. přenesená",J386,0)</f>
        <v>0</v>
      </c>
      <c r="BI386" s="219">
        <f>IF(N386="nulová",J386,0)</f>
        <v>0</v>
      </c>
      <c r="BJ386" s="19" t="s">
        <v>78</v>
      </c>
      <c r="BK386" s="219">
        <f>ROUND(I386*H386,2)</f>
        <v>0</v>
      </c>
      <c r="BL386" s="19" t="s">
        <v>374</v>
      </c>
      <c r="BM386" s="218" t="s">
        <v>618</v>
      </c>
    </row>
    <row r="387" s="2" customFormat="1">
      <c r="A387" s="40"/>
      <c r="B387" s="41"/>
      <c r="C387" s="42"/>
      <c r="D387" s="220" t="s">
        <v>264</v>
      </c>
      <c r="E387" s="42"/>
      <c r="F387" s="221" t="s">
        <v>619</v>
      </c>
      <c r="G387" s="42"/>
      <c r="H387" s="42"/>
      <c r="I387" s="222"/>
      <c r="J387" s="42"/>
      <c r="K387" s="42"/>
      <c r="L387" s="46"/>
      <c r="M387" s="223"/>
      <c r="N387" s="224"/>
      <c r="O387" s="86"/>
      <c r="P387" s="86"/>
      <c r="Q387" s="86"/>
      <c r="R387" s="86"/>
      <c r="S387" s="86"/>
      <c r="T387" s="86"/>
      <c r="U387" s="87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9" t="s">
        <v>264</v>
      </c>
      <c r="AU387" s="19" t="s">
        <v>78</v>
      </c>
    </row>
    <row r="388" s="2" customFormat="1">
      <c r="A388" s="40"/>
      <c r="B388" s="41"/>
      <c r="C388" s="42"/>
      <c r="D388" s="225" t="s">
        <v>266</v>
      </c>
      <c r="E388" s="42"/>
      <c r="F388" s="226" t="s">
        <v>620</v>
      </c>
      <c r="G388" s="42"/>
      <c r="H388" s="42"/>
      <c r="I388" s="222"/>
      <c r="J388" s="42"/>
      <c r="K388" s="42"/>
      <c r="L388" s="46"/>
      <c r="M388" s="223"/>
      <c r="N388" s="224"/>
      <c r="O388" s="86"/>
      <c r="P388" s="86"/>
      <c r="Q388" s="86"/>
      <c r="R388" s="86"/>
      <c r="S388" s="86"/>
      <c r="T388" s="86"/>
      <c r="U388" s="87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T388" s="19" t="s">
        <v>266</v>
      </c>
      <c r="AU388" s="19" t="s">
        <v>78</v>
      </c>
    </row>
    <row r="389" s="14" customFormat="1">
      <c r="A389" s="14"/>
      <c r="B389" s="237"/>
      <c r="C389" s="238"/>
      <c r="D389" s="220" t="s">
        <v>268</v>
      </c>
      <c r="E389" s="239" t="s">
        <v>19</v>
      </c>
      <c r="F389" s="240" t="s">
        <v>114</v>
      </c>
      <c r="G389" s="238"/>
      <c r="H389" s="241">
        <v>3.7000000000000002</v>
      </c>
      <c r="I389" s="242"/>
      <c r="J389" s="238"/>
      <c r="K389" s="238"/>
      <c r="L389" s="243"/>
      <c r="M389" s="244"/>
      <c r="N389" s="245"/>
      <c r="O389" s="245"/>
      <c r="P389" s="245"/>
      <c r="Q389" s="245"/>
      <c r="R389" s="245"/>
      <c r="S389" s="245"/>
      <c r="T389" s="245"/>
      <c r="U389" s="246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47" t="s">
        <v>268</v>
      </c>
      <c r="AU389" s="247" t="s">
        <v>78</v>
      </c>
      <c r="AV389" s="14" t="s">
        <v>78</v>
      </c>
      <c r="AW389" s="14" t="s">
        <v>31</v>
      </c>
      <c r="AX389" s="14" t="s">
        <v>69</v>
      </c>
      <c r="AY389" s="247" t="s">
        <v>254</v>
      </c>
    </row>
    <row r="390" s="14" customFormat="1">
      <c r="A390" s="14"/>
      <c r="B390" s="237"/>
      <c r="C390" s="238"/>
      <c r="D390" s="220" t="s">
        <v>268</v>
      </c>
      <c r="E390" s="239" t="s">
        <v>19</v>
      </c>
      <c r="F390" s="240" t="s">
        <v>181</v>
      </c>
      <c r="G390" s="238"/>
      <c r="H390" s="241">
        <v>1.0600000000000001</v>
      </c>
      <c r="I390" s="242"/>
      <c r="J390" s="238"/>
      <c r="K390" s="238"/>
      <c r="L390" s="243"/>
      <c r="M390" s="244"/>
      <c r="N390" s="245"/>
      <c r="O390" s="245"/>
      <c r="P390" s="245"/>
      <c r="Q390" s="245"/>
      <c r="R390" s="245"/>
      <c r="S390" s="245"/>
      <c r="T390" s="245"/>
      <c r="U390" s="246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7" t="s">
        <v>268</v>
      </c>
      <c r="AU390" s="247" t="s">
        <v>78</v>
      </c>
      <c r="AV390" s="14" t="s">
        <v>78</v>
      </c>
      <c r="AW390" s="14" t="s">
        <v>31</v>
      </c>
      <c r="AX390" s="14" t="s">
        <v>69</v>
      </c>
      <c r="AY390" s="247" t="s">
        <v>254</v>
      </c>
    </row>
    <row r="391" s="2" customFormat="1" ht="24.15" customHeight="1">
      <c r="A391" s="40"/>
      <c r="B391" s="41"/>
      <c r="C391" s="259" t="s">
        <v>621</v>
      </c>
      <c r="D391" s="259" t="s">
        <v>308</v>
      </c>
      <c r="E391" s="260" t="s">
        <v>622</v>
      </c>
      <c r="F391" s="261" t="s">
        <v>623</v>
      </c>
      <c r="G391" s="262" t="s">
        <v>83</v>
      </c>
      <c r="H391" s="263">
        <v>5.2359999999999998</v>
      </c>
      <c r="I391" s="264"/>
      <c r="J391" s="265">
        <f>ROUND(I391*H391,2)</f>
        <v>0</v>
      </c>
      <c r="K391" s="261" t="s">
        <v>261</v>
      </c>
      <c r="L391" s="266"/>
      <c r="M391" s="267" t="s">
        <v>19</v>
      </c>
      <c r="N391" s="268" t="s">
        <v>41</v>
      </c>
      <c r="O391" s="86"/>
      <c r="P391" s="216">
        <f>O391*H391</f>
        <v>0</v>
      </c>
      <c r="Q391" s="216">
        <v>0.00016000000000000001</v>
      </c>
      <c r="R391" s="216">
        <f>Q391*H391</f>
        <v>0.00083776</v>
      </c>
      <c r="S391" s="216">
        <v>0</v>
      </c>
      <c r="T391" s="216">
        <f>S391*H391</f>
        <v>0</v>
      </c>
      <c r="U391" s="217" t="s">
        <v>19</v>
      </c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R391" s="218" t="s">
        <v>497</v>
      </c>
      <c r="AT391" s="218" t="s">
        <v>308</v>
      </c>
      <c r="AU391" s="218" t="s">
        <v>78</v>
      </c>
      <c r="AY391" s="19" t="s">
        <v>254</v>
      </c>
      <c r="BE391" s="219">
        <f>IF(N391="základní",J391,0)</f>
        <v>0</v>
      </c>
      <c r="BF391" s="219">
        <f>IF(N391="snížená",J391,0)</f>
        <v>0</v>
      </c>
      <c r="BG391" s="219">
        <f>IF(N391="zákl. přenesená",J391,0)</f>
        <v>0</v>
      </c>
      <c r="BH391" s="219">
        <f>IF(N391="sníž. přenesená",J391,0)</f>
        <v>0</v>
      </c>
      <c r="BI391" s="219">
        <f>IF(N391="nulová",J391,0)</f>
        <v>0</v>
      </c>
      <c r="BJ391" s="19" t="s">
        <v>78</v>
      </c>
      <c r="BK391" s="219">
        <f>ROUND(I391*H391,2)</f>
        <v>0</v>
      </c>
      <c r="BL391" s="19" t="s">
        <v>374</v>
      </c>
      <c r="BM391" s="218" t="s">
        <v>624</v>
      </c>
    </row>
    <row r="392" s="2" customFormat="1">
      <c r="A392" s="40"/>
      <c r="B392" s="41"/>
      <c r="C392" s="42"/>
      <c r="D392" s="220" t="s">
        <v>264</v>
      </c>
      <c r="E392" s="42"/>
      <c r="F392" s="221" t="s">
        <v>623</v>
      </c>
      <c r="G392" s="42"/>
      <c r="H392" s="42"/>
      <c r="I392" s="222"/>
      <c r="J392" s="42"/>
      <c r="K392" s="42"/>
      <c r="L392" s="46"/>
      <c r="M392" s="223"/>
      <c r="N392" s="224"/>
      <c r="O392" s="86"/>
      <c r="P392" s="86"/>
      <c r="Q392" s="86"/>
      <c r="R392" s="86"/>
      <c r="S392" s="86"/>
      <c r="T392" s="86"/>
      <c r="U392" s="87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T392" s="19" t="s">
        <v>264</v>
      </c>
      <c r="AU392" s="19" t="s">
        <v>78</v>
      </c>
    </row>
    <row r="393" s="14" customFormat="1">
      <c r="A393" s="14"/>
      <c r="B393" s="237"/>
      <c r="C393" s="238"/>
      <c r="D393" s="220" t="s">
        <v>268</v>
      </c>
      <c r="E393" s="239" t="s">
        <v>19</v>
      </c>
      <c r="F393" s="240" t="s">
        <v>114</v>
      </c>
      <c r="G393" s="238"/>
      <c r="H393" s="241">
        <v>3.7000000000000002</v>
      </c>
      <c r="I393" s="242"/>
      <c r="J393" s="238"/>
      <c r="K393" s="238"/>
      <c r="L393" s="243"/>
      <c r="M393" s="244"/>
      <c r="N393" s="245"/>
      <c r="O393" s="245"/>
      <c r="P393" s="245"/>
      <c r="Q393" s="245"/>
      <c r="R393" s="245"/>
      <c r="S393" s="245"/>
      <c r="T393" s="245"/>
      <c r="U393" s="246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47" t="s">
        <v>268</v>
      </c>
      <c r="AU393" s="247" t="s">
        <v>78</v>
      </c>
      <c r="AV393" s="14" t="s">
        <v>78</v>
      </c>
      <c r="AW393" s="14" t="s">
        <v>31</v>
      </c>
      <c r="AX393" s="14" t="s">
        <v>69</v>
      </c>
      <c r="AY393" s="247" t="s">
        <v>254</v>
      </c>
    </row>
    <row r="394" s="14" customFormat="1">
      <c r="A394" s="14"/>
      <c r="B394" s="237"/>
      <c r="C394" s="238"/>
      <c r="D394" s="220" t="s">
        <v>268</v>
      </c>
      <c r="E394" s="239" t="s">
        <v>19</v>
      </c>
      <c r="F394" s="240" t="s">
        <v>181</v>
      </c>
      <c r="G394" s="238"/>
      <c r="H394" s="241">
        <v>1.0600000000000001</v>
      </c>
      <c r="I394" s="242"/>
      <c r="J394" s="238"/>
      <c r="K394" s="238"/>
      <c r="L394" s="243"/>
      <c r="M394" s="244"/>
      <c r="N394" s="245"/>
      <c r="O394" s="245"/>
      <c r="P394" s="245"/>
      <c r="Q394" s="245"/>
      <c r="R394" s="245"/>
      <c r="S394" s="245"/>
      <c r="T394" s="245"/>
      <c r="U394" s="246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47" t="s">
        <v>268</v>
      </c>
      <c r="AU394" s="247" t="s">
        <v>78</v>
      </c>
      <c r="AV394" s="14" t="s">
        <v>78</v>
      </c>
      <c r="AW394" s="14" t="s">
        <v>31</v>
      </c>
      <c r="AX394" s="14" t="s">
        <v>69</v>
      </c>
      <c r="AY394" s="247" t="s">
        <v>254</v>
      </c>
    </row>
    <row r="395" s="14" customFormat="1">
      <c r="A395" s="14"/>
      <c r="B395" s="237"/>
      <c r="C395" s="238"/>
      <c r="D395" s="220" t="s">
        <v>268</v>
      </c>
      <c r="E395" s="238"/>
      <c r="F395" s="240" t="s">
        <v>625</v>
      </c>
      <c r="G395" s="238"/>
      <c r="H395" s="241">
        <v>5.2359999999999998</v>
      </c>
      <c r="I395" s="242"/>
      <c r="J395" s="238"/>
      <c r="K395" s="238"/>
      <c r="L395" s="243"/>
      <c r="M395" s="244"/>
      <c r="N395" s="245"/>
      <c r="O395" s="245"/>
      <c r="P395" s="245"/>
      <c r="Q395" s="245"/>
      <c r="R395" s="245"/>
      <c r="S395" s="245"/>
      <c r="T395" s="245"/>
      <c r="U395" s="246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7" t="s">
        <v>268</v>
      </c>
      <c r="AU395" s="247" t="s">
        <v>78</v>
      </c>
      <c r="AV395" s="14" t="s">
        <v>78</v>
      </c>
      <c r="AW395" s="14" t="s">
        <v>4</v>
      </c>
      <c r="AX395" s="14" t="s">
        <v>74</v>
      </c>
      <c r="AY395" s="247" t="s">
        <v>254</v>
      </c>
    </row>
    <row r="396" s="2" customFormat="1" ht="21.75" customHeight="1">
      <c r="A396" s="40"/>
      <c r="B396" s="41"/>
      <c r="C396" s="207" t="s">
        <v>626</v>
      </c>
      <c r="D396" s="207" t="s">
        <v>258</v>
      </c>
      <c r="E396" s="208" t="s">
        <v>627</v>
      </c>
      <c r="F396" s="209" t="s">
        <v>628</v>
      </c>
      <c r="G396" s="210" t="s">
        <v>83</v>
      </c>
      <c r="H396" s="211">
        <v>1.0600000000000001</v>
      </c>
      <c r="I396" s="212"/>
      <c r="J396" s="213">
        <f>ROUND(I396*H396,2)</f>
        <v>0</v>
      </c>
      <c r="K396" s="209" t="s">
        <v>261</v>
      </c>
      <c r="L396" s="46"/>
      <c r="M396" s="214" t="s">
        <v>19</v>
      </c>
      <c r="N396" s="215" t="s">
        <v>41</v>
      </c>
      <c r="O396" s="86"/>
      <c r="P396" s="216">
        <f>O396*H396</f>
        <v>0</v>
      </c>
      <c r="Q396" s="216">
        <v>0</v>
      </c>
      <c r="R396" s="216">
        <f>Q396*H396</f>
        <v>0</v>
      </c>
      <c r="S396" s="216">
        <v>0</v>
      </c>
      <c r="T396" s="216">
        <f>S396*H396</f>
        <v>0</v>
      </c>
      <c r="U396" s="217" t="s">
        <v>19</v>
      </c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R396" s="218" t="s">
        <v>374</v>
      </c>
      <c r="AT396" s="218" t="s">
        <v>258</v>
      </c>
      <c r="AU396" s="218" t="s">
        <v>78</v>
      </c>
      <c r="AY396" s="19" t="s">
        <v>254</v>
      </c>
      <c r="BE396" s="219">
        <f>IF(N396="základní",J396,0)</f>
        <v>0</v>
      </c>
      <c r="BF396" s="219">
        <f>IF(N396="snížená",J396,0)</f>
        <v>0</v>
      </c>
      <c r="BG396" s="219">
        <f>IF(N396="zákl. přenesená",J396,0)</f>
        <v>0</v>
      </c>
      <c r="BH396" s="219">
        <f>IF(N396="sníž. přenesená",J396,0)</f>
        <v>0</v>
      </c>
      <c r="BI396" s="219">
        <f>IF(N396="nulová",J396,0)</f>
        <v>0</v>
      </c>
      <c r="BJ396" s="19" t="s">
        <v>78</v>
      </c>
      <c r="BK396" s="219">
        <f>ROUND(I396*H396,2)</f>
        <v>0</v>
      </c>
      <c r="BL396" s="19" t="s">
        <v>374</v>
      </c>
      <c r="BM396" s="218" t="s">
        <v>629</v>
      </c>
    </row>
    <row r="397" s="2" customFormat="1">
      <c r="A397" s="40"/>
      <c r="B397" s="41"/>
      <c r="C397" s="42"/>
      <c r="D397" s="220" t="s">
        <v>264</v>
      </c>
      <c r="E397" s="42"/>
      <c r="F397" s="221" t="s">
        <v>630</v>
      </c>
      <c r="G397" s="42"/>
      <c r="H397" s="42"/>
      <c r="I397" s="222"/>
      <c r="J397" s="42"/>
      <c r="K397" s="42"/>
      <c r="L397" s="46"/>
      <c r="M397" s="223"/>
      <c r="N397" s="224"/>
      <c r="O397" s="86"/>
      <c r="P397" s="86"/>
      <c r="Q397" s="86"/>
      <c r="R397" s="86"/>
      <c r="S397" s="86"/>
      <c r="T397" s="86"/>
      <c r="U397" s="87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T397" s="19" t="s">
        <v>264</v>
      </c>
      <c r="AU397" s="19" t="s">
        <v>78</v>
      </c>
    </row>
    <row r="398" s="2" customFormat="1">
      <c r="A398" s="40"/>
      <c r="B398" s="41"/>
      <c r="C398" s="42"/>
      <c r="D398" s="225" t="s">
        <v>266</v>
      </c>
      <c r="E398" s="42"/>
      <c r="F398" s="226" t="s">
        <v>631</v>
      </c>
      <c r="G398" s="42"/>
      <c r="H398" s="42"/>
      <c r="I398" s="222"/>
      <c r="J398" s="42"/>
      <c r="K398" s="42"/>
      <c r="L398" s="46"/>
      <c r="M398" s="223"/>
      <c r="N398" s="224"/>
      <c r="O398" s="86"/>
      <c r="P398" s="86"/>
      <c r="Q398" s="86"/>
      <c r="R398" s="86"/>
      <c r="S398" s="86"/>
      <c r="T398" s="86"/>
      <c r="U398" s="87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T398" s="19" t="s">
        <v>266</v>
      </c>
      <c r="AU398" s="19" t="s">
        <v>78</v>
      </c>
    </row>
    <row r="399" s="14" customFormat="1">
      <c r="A399" s="14"/>
      <c r="B399" s="237"/>
      <c r="C399" s="238"/>
      <c r="D399" s="220" t="s">
        <v>268</v>
      </c>
      <c r="E399" s="239" t="s">
        <v>19</v>
      </c>
      <c r="F399" s="240" t="s">
        <v>181</v>
      </c>
      <c r="G399" s="238"/>
      <c r="H399" s="241">
        <v>1.0600000000000001</v>
      </c>
      <c r="I399" s="242"/>
      <c r="J399" s="238"/>
      <c r="K399" s="238"/>
      <c r="L399" s="243"/>
      <c r="M399" s="244"/>
      <c r="N399" s="245"/>
      <c r="O399" s="245"/>
      <c r="P399" s="245"/>
      <c r="Q399" s="245"/>
      <c r="R399" s="245"/>
      <c r="S399" s="245"/>
      <c r="T399" s="245"/>
      <c r="U399" s="246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7" t="s">
        <v>268</v>
      </c>
      <c r="AU399" s="247" t="s">
        <v>78</v>
      </c>
      <c r="AV399" s="14" t="s">
        <v>78</v>
      </c>
      <c r="AW399" s="14" t="s">
        <v>31</v>
      </c>
      <c r="AX399" s="14" t="s">
        <v>69</v>
      </c>
      <c r="AY399" s="247" t="s">
        <v>254</v>
      </c>
    </row>
    <row r="400" s="2" customFormat="1" ht="24.15" customHeight="1">
      <c r="A400" s="40"/>
      <c r="B400" s="41"/>
      <c r="C400" s="207" t="s">
        <v>632</v>
      </c>
      <c r="D400" s="207" t="s">
        <v>258</v>
      </c>
      <c r="E400" s="208" t="s">
        <v>633</v>
      </c>
      <c r="F400" s="209" t="s">
        <v>634</v>
      </c>
      <c r="G400" s="210" t="s">
        <v>83</v>
      </c>
      <c r="H400" s="211">
        <v>2.0630000000000002</v>
      </c>
      <c r="I400" s="212"/>
      <c r="J400" s="213">
        <f>ROUND(I400*H400,2)</f>
        <v>0</v>
      </c>
      <c r="K400" s="209" t="s">
        <v>261</v>
      </c>
      <c r="L400" s="46"/>
      <c r="M400" s="214" t="s">
        <v>19</v>
      </c>
      <c r="N400" s="215" t="s">
        <v>41</v>
      </c>
      <c r="O400" s="86"/>
      <c r="P400" s="216">
        <f>O400*H400</f>
        <v>0</v>
      </c>
      <c r="Q400" s="216">
        <v>0</v>
      </c>
      <c r="R400" s="216">
        <f>Q400*H400</f>
        <v>0</v>
      </c>
      <c r="S400" s="216">
        <v>0.017250000000000001</v>
      </c>
      <c r="T400" s="216">
        <f>S400*H400</f>
        <v>0.035586750000000007</v>
      </c>
      <c r="U400" s="217" t="s">
        <v>19</v>
      </c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18" t="s">
        <v>374</v>
      </c>
      <c r="AT400" s="218" t="s">
        <v>258</v>
      </c>
      <c r="AU400" s="218" t="s">
        <v>78</v>
      </c>
      <c r="AY400" s="19" t="s">
        <v>254</v>
      </c>
      <c r="BE400" s="219">
        <f>IF(N400="základní",J400,0)</f>
        <v>0</v>
      </c>
      <c r="BF400" s="219">
        <f>IF(N400="snížená",J400,0)</f>
        <v>0</v>
      </c>
      <c r="BG400" s="219">
        <f>IF(N400="zákl. přenesená",J400,0)</f>
        <v>0</v>
      </c>
      <c r="BH400" s="219">
        <f>IF(N400="sníž. přenesená",J400,0)</f>
        <v>0</v>
      </c>
      <c r="BI400" s="219">
        <f>IF(N400="nulová",J400,0)</f>
        <v>0</v>
      </c>
      <c r="BJ400" s="19" t="s">
        <v>78</v>
      </c>
      <c r="BK400" s="219">
        <f>ROUND(I400*H400,2)</f>
        <v>0</v>
      </c>
      <c r="BL400" s="19" t="s">
        <v>374</v>
      </c>
      <c r="BM400" s="218" t="s">
        <v>635</v>
      </c>
    </row>
    <row r="401" s="2" customFormat="1">
      <c r="A401" s="40"/>
      <c r="B401" s="41"/>
      <c r="C401" s="42"/>
      <c r="D401" s="220" t="s">
        <v>264</v>
      </c>
      <c r="E401" s="42"/>
      <c r="F401" s="221" t="s">
        <v>636</v>
      </c>
      <c r="G401" s="42"/>
      <c r="H401" s="42"/>
      <c r="I401" s="222"/>
      <c r="J401" s="42"/>
      <c r="K401" s="42"/>
      <c r="L401" s="46"/>
      <c r="M401" s="223"/>
      <c r="N401" s="224"/>
      <c r="O401" s="86"/>
      <c r="P401" s="86"/>
      <c r="Q401" s="86"/>
      <c r="R401" s="86"/>
      <c r="S401" s="86"/>
      <c r="T401" s="86"/>
      <c r="U401" s="87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9" t="s">
        <v>264</v>
      </c>
      <c r="AU401" s="19" t="s">
        <v>78</v>
      </c>
    </row>
    <row r="402" s="2" customFormat="1">
      <c r="A402" s="40"/>
      <c r="B402" s="41"/>
      <c r="C402" s="42"/>
      <c r="D402" s="225" t="s">
        <v>266</v>
      </c>
      <c r="E402" s="42"/>
      <c r="F402" s="226" t="s">
        <v>637</v>
      </c>
      <c r="G402" s="42"/>
      <c r="H402" s="42"/>
      <c r="I402" s="222"/>
      <c r="J402" s="42"/>
      <c r="K402" s="42"/>
      <c r="L402" s="46"/>
      <c r="M402" s="223"/>
      <c r="N402" s="224"/>
      <c r="O402" s="86"/>
      <c r="P402" s="86"/>
      <c r="Q402" s="86"/>
      <c r="R402" s="86"/>
      <c r="S402" s="86"/>
      <c r="T402" s="86"/>
      <c r="U402" s="87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T402" s="19" t="s">
        <v>266</v>
      </c>
      <c r="AU402" s="19" t="s">
        <v>78</v>
      </c>
    </row>
    <row r="403" s="13" customFormat="1">
      <c r="A403" s="13"/>
      <c r="B403" s="227"/>
      <c r="C403" s="228"/>
      <c r="D403" s="220" t="s">
        <v>268</v>
      </c>
      <c r="E403" s="229" t="s">
        <v>19</v>
      </c>
      <c r="F403" s="230" t="s">
        <v>479</v>
      </c>
      <c r="G403" s="228"/>
      <c r="H403" s="229" t="s">
        <v>19</v>
      </c>
      <c r="I403" s="231"/>
      <c r="J403" s="228"/>
      <c r="K403" s="228"/>
      <c r="L403" s="232"/>
      <c r="M403" s="233"/>
      <c r="N403" s="234"/>
      <c r="O403" s="234"/>
      <c r="P403" s="234"/>
      <c r="Q403" s="234"/>
      <c r="R403" s="234"/>
      <c r="S403" s="234"/>
      <c r="T403" s="234"/>
      <c r="U403" s="235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6" t="s">
        <v>268</v>
      </c>
      <c r="AU403" s="236" t="s">
        <v>78</v>
      </c>
      <c r="AV403" s="13" t="s">
        <v>74</v>
      </c>
      <c r="AW403" s="13" t="s">
        <v>31</v>
      </c>
      <c r="AX403" s="13" t="s">
        <v>69</v>
      </c>
      <c r="AY403" s="236" t="s">
        <v>254</v>
      </c>
    </row>
    <row r="404" s="14" customFormat="1">
      <c r="A404" s="14"/>
      <c r="B404" s="237"/>
      <c r="C404" s="238"/>
      <c r="D404" s="220" t="s">
        <v>268</v>
      </c>
      <c r="E404" s="239" t="s">
        <v>19</v>
      </c>
      <c r="F404" s="240" t="s">
        <v>480</v>
      </c>
      <c r="G404" s="238"/>
      <c r="H404" s="241">
        <v>2.0630000000000002</v>
      </c>
      <c r="I404" s="242"/>
      <c r="J404" s="238"/>
      <c r="K404" s="238"/>
      <c r="L404" s="243"/>
      <c r="M404" s="244"/>
      <c r="N404" s="245"/>
      <c r="O404" s="245"/>
      <c r="P404" s="245"/>
      <c r="Q404" s="245"/>
      <c r="R404" s="245"/>
      <c r="S404" s="245"/>
      <c r="T404" s="245"/>
      <c r="U404" s="246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7" t="s">
        <v>268</v>
      </c>
      <c r="AU404" s="247" t="s">
        <v>78</v>
      </c>
      <c r="AV404" s="14" t="s">
        <v>78</v>
      </c>
      <c r="AW404" s="14" t="s">
        <v>31</v>
      </c>
      <c r="AX404" s="14" t="s">
        <v>74</v>
      </c>
      <c r="AY404" s="247" t="s">
        <v>254</v>
      </c>
    </row>
    <row r="405" s="2" customFormat="1" ht="33" customHeight="1">
      <c r="A405" s="40"/>
      <c r="B405" s="41"/>
      <c r="C405" s="207" t="s">
        <v>638</v>
      </c>
      <c r="D405" s="207" t="s">
        <v>258</v>
      </c>
      <c r="E405" s="208" t="s">
        <v>639</v>
      </c>
      <c r="F405" s="209" t="s">
        <v>640</v>
      </c>
      <c r="G405" s="210" t="s">
        <v>393</v>
      </c>
      <c r="H405" s="211">
        <v>1</v>
      </c>
      <c r="I405" s="212"/>
      <c r="J405" s="213">
        <f>ROUND(I405*H405,2)</f>
        <v>0</v>
      </c>
      <c r="K405" s="209" t="s">
        <v>261</v>
      </c>
      <c r="L405" s="46"/>
      <c r="M405" s="214" t="s">
        <v>19</v>
      </c>
      <c r="N405" s="215" t="s">
        <v>41</v>
      </c>
      <c r="O405" s="86"/>
      <c r="P405" s="216">
        <f>O405*H405</f>
        <v>0</v>
      </c>
      <c r="Q405" s="216">
        <v>3.0000000000000001E-05</v>
      </c>
      <c r="R405" s="216">
        <f>Q405*H405</f>
        <v>3.0000000000000001E-05</v>
      </c>
      <c r="S405" s="216">
        <v>0</v>
      </c>
      <c r="T405" s="216">
        <f>S405*H405</f>
        <v>0</v>
      </c>
      <c r="U405" s="217" t="s">
        <v>19</v>
      </c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8" t="s">
        <v>374</v>
      </c>
      <c r="AT405" s="218" t="s">
        <v>258</v>
      </c>
      <c r="AU405" s="218" t="s">
        <v>78</v>
      </c>
      <c r="AY405" s="19" t="s">
        <v>254</v>
      </c>
      <c r="BE405" s="219">
        <f>IF(N405="základní",J405,0)</f>
        <v>0</v>
      </c>
      <c r="BF405" s="219">
        <f>IF(N405="snížená",J405,0)</f>
        <v>0</v>
      </c>
      <c r="BG405" s="219">
        <f>IF(N405="zákl. přenesená",J405,0)</f>
        <v>0</v>
      </c>
      <c r="BH405" s="219">
        <f>IF(N405="sníž. přenesená",J405,0)</f>
        <v>0</v>
      </c>
      <c r="BI405" s="219">
        <f>IF(N405="nulová",J405,0)</f>
        <v>0</v>
      </c>
      <c r="BJ405" s="19" t="s">
        <v>78</v>
      </c>
      <c r="BK405" s="219">
        <f>ROUND(I405*H405,2)</f>
        <v>0</v>
      </c>
      <c r="BL405" s="19" t="s">
        <v>374</v>
      </c>
      <c r="BM405" s="218" t="s">
        <v>641</v>
      </c>
    </row>
    <row r="406" s="2" customFormat="1">
      <c r="A406" s="40"/>
      <c r="B406" s="41"/>
      <c r="C406" s="42"/>
      <c r="D406" s="220" t="s">
        <v>264</v>
      </c>
      <c r="E406" s="42"/>
      <c r="F406" s="221" t="s">
        <v>642</v>
      </c>
      <c r="G406" s="42"/>
      <c r="H406" s="42"/>
      <c r="I406" s="222"/>
      <c r="J406" s="42"/>
      <c r="K406" s="42"/>
      <c r="L406" s="46"/>
      <c r="M406" s="223"/>
      <c r="N406" s="224"/>
      <c r="O406" s="86"/>
      <c r="P406" s="86"/>
      <c r="Q406" s="86"/>
      <c r="R406" s="86"/>
      <c r="S406" s="86"/>
      <c r="T406" s="86"/>
      <c r="U406" s="87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264</v>
      </c>
      <c r="AU406" s="19" t="s">
        <v>78</v>
      </c>
    </row>
    <row r="407" s="2" customFormat="1">
      <c r="A407" s="40"/>
      <c r="B407" s="41"/>
      <c r="C407" s="42"/>
      <c r="D407" s="225" t="s">
        <v>266</v>
      </c>
      <c r="E407" s="42"/>
      <c r="F407" s="226" t="s">
        <v>643</v>
      </c>
      <c r="G407" s="42"/>
      <c r="H407" s="42"/>
      <c r="I407" s="222"/>
      <c r="J407" s="42"/>
      <c r="K407" s="42"/>
      <c r="L407" s="46"/>
      <c r="M407" s="223"/>
      <c r="N407" s="224"/>
      <c r="O407" s="86"/>
      <c r="P407" s="86"/>
      <c r="Q407" s="86"/>
      <c r="R407" s="86"/>
      <c r="S407" s="86"/>
      <c r="T407" s="86"/>
      <c r="U407" s="87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T407" s="19" t="s">
        <v>266</v>
      </c>
      <c r="AU407" s="19" t="s">
        <v>78</v>
      </c>
    </row>
    <row r="408" s="14" customFormat="1">
      <c r="A408" s="14"/>
      <c r="B408" s="237"/>
      <c r="C408" s="238"/>
      <c r="D408" s="220" t="s">
        <v>268</v>
      </c>
      <c r="E408" s="239" t="s">
        <v>19</v>
      </c>
      <c r="F408" s="240" t="s">
        <v>74</v>
      </c>
      <c r="G408" s="238"/>
      <c r="H408" s="241">
        <v>1</v>
      </c>
      <c r="I408" s="242"/>
      <c r="J408" s="238"/>
      <c r="K408" s="238"/>
      <c r="L408" s="243"/>
      <c r="M408" s="244"/>
      <c r="N408" s="245"/>
      <c r="O408" s="245"/>
      <c r="P408" s="245"/>
      <c r="Q408" s="245"/>
      <c r="R408" s="245"/>
      <c r="S408" s="245"/>
      <c r="T408" s="245"/>
      <c r="U408" s="246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47" t="s">
        <v>268</v>
      </c>
      <c r="AU408" s="247" t="s">
        <v>78</v>
      </c>
      <c r="AV408" s="14" t="s">
        <v>78</v>
      </c>
      <c r="AW408" s="14" t="s">
        <v>31</v>
      </c>
      <c r="AX408" s="14" t="s">
        <v>74</v>
      </c>
      <c r="AY408" s="247" t="s">
        <v>254</v>
      </c>
    </row>
    <row r="409" s="2" customFormat="1" ht="24.15" customHeight="1">
      <c r="A409" s="40"/>
      <c r="B409" s="41"/>
      <c r="C409" s="259" t="s">
        <v>644</v>
      </c>
      <c r="D409" s="259" t="s">
        <v>308</v>
      </c>
      <c r="E409" s="260" t="s">
        <v>645</v>
      </c>
      <c r="F409" s="261" t="s">
        <v>646</v>
      </c>
      <c r="G409" s="262" t="s">
        <v>393</v>
      </c>
      <c r="H409" s="263">
        <v>1</v>
      </c>
      <c r="I409" s="264"/>
      <c r="J409" s="265">
        <f>ROUND(I409*H409,2)</f>
        <v>0</v>
      </c>
      <c r="K409" s="261" t="s">
        <v>261</v>
      </c>
      <c r="L409" s="266"/>
      <c r="M409" s="267" t="s">
        <v>19</v>
      </c>
      <c r="N409" s="268" t="s">
        <v>41</v>
      </c>
      <c r="O409" s="86"/>
      <c r="P409" s="216">
        <f>O409*H409</f>
        <v>0</v>
      </c>
      <c r="Q409" s="216">
        <v>0.0014</v>
      </c>
      <c r="R409" s="216">
        <f>Q409*H409</f>
        <v>0.0014</v>
      </c>
      <c r="S409" s="216">
        <v>0</v>
      </c>
      <c r="T409" s="216">
        <f>S409*H409</f>
        <v>0</v>
      </c>
      <c r="U409" s="217" t="s">
        <v>19</v>
      </c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R409" s="218" t="s">
        <v>497</v>
      </c>
      <c r="AT409" s="218" t="s">
        <v>308</v>
      </c>
      <c r="AU409" s="218" t="s">
        <v>78</v>
      </c>
      <c r="AY409" s="19" t="s">
        <v>254</v>
      </c>
      <c r="BE409" s="219">
        <f>IF(N409="základní",J409,0)</f>
        <v>0</v>
      </c>
      <c r="BF409" s="219">
        <f>IF(N409="snížená",J409,0)</f>
        <v>0</v>
      </c>
      <c r="BG409" s="219">
        <f>IF(N409="zákl. přenesená",J409,0)</f>
        <v>0</v>
      </c>
      <c r="BH409" s="219">
        <f>IF(N409="sníž. přenesená",J409,0)</f>
        <v>0</v>
      </c>
      <c r="BI409" s="219">
        <f>IF(N409="nulová",J409,0)</f>
        <v>0</v>
      </c>
      <c r="BJ409" s="19" t="s">
        <v>78</v>
      </c>
      <c r="BK409" s="219">
        <f>ROUND(I409*H409,2)</f>
        <v>0</v>
      </c>
      <c r="BL409" s="19" t="s">
        <v>374</v>
      </c>
      <c r="BM409" s="218" t="s">
        <v>647</v>
      </c>
    </row>
    <row r="410" s="2" customFormat="1">
      <c r="A410" s="40"/>
      <c r="B410" s="41"/>
      <c r="C410" s="42"/>
      <c r="D410" s="220" t="s">
        <v>264</v>
      </c>
      <c r="E410" s="42"/>
      <c r="F410" s="221" t="s">
        <v>646</v>
      </c>
      <c r="G410" s="42"/>
      <c r="H410" s="42"/>
      <c r="I410" s="222"/>
      <c r="J410" s="42"/>
      <c r="K410" s="42"/>
      <c r="L410" s="46"/>
      <c r="M410" s="223"/>
      <c r="N410" s="224"/>
      <c r="O410" s="86"/>
      <c r="P410" s="86"/>
      <c r="Q410" s="86"/>
      <c r="R410" s="86"/>
      <c r="S410" s="86"/>
      <c r="T410" s="86"/>
      <c r="U410" s="87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T410" s="19" t="s">
        <v>264</v>
      </c>
      <c r="AU410" s="19" t="s">
        <v>78</v>
      </c>
    </row>
    <row r="411" s="14" customFormat="1">
      <c r="A411" s="14"/>
      <c r="B411" s="237"/>
      <c r="C411" s="238"/>
      <c r="D411" s="220" t="s">
        <v>268</v>
      </c>
      <c r="E411" s="239" t="s">
        <v>19</v>
      </c>
      <c r="F411" s="240" t="s">
        <v>74</v>
      </c>
      <c r="G411" s="238"/>
      <c r="H411" s="241">
        <v>1</v>
      </c>
      <c r="I411" s="242"/>
      <c r="J411" s="238"/>
      <c r="K411" s="238"/>
      <c r="L411" s="243"/>
      <c r="M411" s="244"/>
      <c r="N411" s="245"/>
      <c r="O411" s="245"/>
      <c r="P411" s="245"/>
      <c r="Q411" s="245"/>
      <c r="R411" s="245"/>
      <c r="S411" s="245"/>
      <c r="T411" s="245"/>
      <c r="U411" s="246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47" t="s">
        <v>268</v>
      </c>
      <c r="AU411" s="247" t="s">
        <v>78</v>
      </c>
      <c r="AV411" s="14" t="s">
        <v>78</v>
      </c>
      <c r="AW411" s="14" t="s">
        <v>31</v>
      </c>
      <c r="AX411" s="14" t="s">
        <v>74</v>
      </c>
      <c r="AY411" s="247" t="s">
        <v>254</v>
      </c>
    </row>
    <row r="412" s="2" customFormat="1" ht="33" customHeight="1">
      <c r="A412" s="40"/>
      <c r="B412" s="41"/>
      <c r="C412" s="207" t="s">
        <v>648</v>
      </c>
      <c r="D412" s="207" t="s">
        <v>258</v>
      </c>
      <c r="E412" s="208" t="s">
        <v>649</v>
      </c>
      <c r="F412" s="209" t="s">
        <v>650</v>
      </c>
      <c r="G412" s="210" t="s">
        <v>393</v>
      </c>
      <c r="H412" s="211">
        <v>1</v>
      </c>
      <c r="I412" s="212"/>
      <c r="J412" s="213">
        <f>ROUND(I412*H412,2)</f>
        <v>0</v>
      </c>
      <c r="K412" s="209" t="s">
        <v>261</v>
      </c>
      <c r="L412" s="46"/>
      <c r="M412" s="214" t="s">
        <v>19</v>
      </c>
      <c r="N412" s="215" t="s">
        <v>41</v>
      </c>
      <c r="O412" s="86"/>
      <c r="P412" s="216">
        <f>O412*H412</f>
        <v>0</v>
      </c>
      <c r="Q412" s="216">
        <v>5.0000000000000002E-05</v>
      </c>
      <c r="R412" s="216">
        <f>Q412*H412</f>
        <v>5.0000000000000002E-05</v>
      </c>
      <c r="S412" s="216">
        <v>0</v>
      </c>
      <c r="T412" s="216">
        <f>S412*H412</f>
        <v>0</v>
      </c>
      <c r="U412" s="217" t="s">
        <v>19</v>
      </c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R412" s="218" t="s">
        <v>374</v>
      </c>
      <c r="AT412" s="218" t="s">
        <v>258</v>
      </c>
      <c r="AU412" s="218" t="s">
        <v>78</v>
      </c>
      <c r="AY412" s="19" t="s">
        <v>254</v>
      </c>
      <c r="BE412" s="219">
        <f>IF(N412="základní",J412,0)</f>
        <v>0</v>
      </c>
      <c r="BF412" s="219">
        <f>IF(N412="snížená",J412,0)</f>
        <v>0</v>
      </c>
      <c r="BG412" s="219">
        <f>IF(N412="zákl. přenesená",J412,0)</f>
        <v>0</v>
      </c>
      <c r="BH412" s="219">
        <f>IF(N412="sníž. přenesená",J412,0)</f>
        <v>0</v>
      </c>
      <c r="BI412" s="219">
        <f>IF(N412="nulová",J412,0)</f>
        <v>0</v>
      </c>
      <c r="BJ412" s="19" t="s">
        <v>78</v>
      </c>
      <c r="BK412" s="219">
        <f>ROUND(I412*H412,2)</f>
        <v>0</v>
      </c>
      <c r="BL412" s="19" t="s">
        <v>374</v>
      </c>
      <c r="BM412" s="218" t="s">
        <v>651</v>
      </c>
    </row>
    <row r="413" s="2" customFormat="1">
      <c r="A413" s="40"/>
      <c r="B413" s="41"/>
      <c r="C413" s="42"/>
      <c r="D413" s="220" t="s">
        <v>264</v>
      </c>
      <c r="E413" s="42"/>
      <c r="F413" s="221" t="s">
        <v>652</v>
      </c>
      <c r="G413" s="42"/>
      <c r="H413" s="42"/>
      <c r="I413" s="222"/>
      <c r="J413" s="42"/>
      <c r="K413" s="42"/>
      <c r="L413" s="46"/>
      <c r="M413" s="223"/>
      <c r="N413" s="224"/>
      <c r="O413" s="86"/>
      <c r="P413" s="86"/>
      <c r="Q413" s="86"/>
      <c r="R413" s="86"/>
      <c r="S413" s="86"/>
      <c r="T413" s="86"/>
      <c r="U413" s="87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T413" s="19" t="s">
        <v>264</v>
      </c>
      <c r="AU413" s="19" t="s">
        <v>78</v>
      </c>
    </row>
    <row r="414" s="2" customFormat="1">
      <c r="A414" s="40"/>
      <c r="B414" s="41"/>
      <c r="C414" s="42"/>
      <c r="D414" s="225" t="s">
        <v>266</v>
      </c>
      <c r="E414" s="42"/>
      <c r="F414" s="226" t="s">
        <v>653</v>
      </c>
      <c r="G414" s="42"/>
      <c r="H414" s="42"/>
      <c r="I414" s="222"/>
      <c r="J414" s="42"/>
      <c r="K414" s="42"/>
      <c r="L414" s="46"/>
      <c r="M414" s="223"/>
      <c r="N414" s="224"/>
      <c r="O414" s="86"/>
      <c r="P414" s="86"/>
      <c r="Q414" s="86"/>
      <c r="R414" s="86"/>
      <c r="S414" s="86"/>
      <c r="T414" s="86"/>
      <c r="U414" s="87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T414" s="19" t="s">
        <v>266</v>
      </c>
      <c r="AU414" s="19" t="s">
        <v>78</v>
      </c>
    </row>
    <row r="415" s="2" customFormat="1" ht="24.15" customHeight="1">
      <c r="A415" s="40"/>
      <c r="B415" s="41"/>
      <c r="C415" s="259" t="s">
        <v>654</v>
      </c>
      <c r="D415" s="259" t="s">
        <v>308</v>
      </c>
      <c r="E415" s="260" t="s">
        <v>655</v>
      </c>
      <c r="F415" s="261" t="s">
        <v>656</v>
      </c>
      <c r="G415" s="262" t="s">
        <v>393</v>
      </c>
      <c r="H415" s="263">
        <v>1</v>
      </c>
      <c r="I415" s="264"/>
      <c r="J415" s="265">
        <f>ROUND(I415*H415,2)</f>
        <v>0</v>
      </c>
      <c r="K415" s="261" t="s">
        <v>261</v>
      </c>
      <c r="L415" s="266"/>
      <c r="M415" s="267" t="s">
        <v>19</v>
      </c>
      <c r="N415" s="268" t="s">
        <v>41</v>
      </c>
      <c r="O415" s="86"/>
      <c r="P415" s="216">
        <f>O415*H415</f>
        <v>0</v>
      </c>
      <c r="Q415" s="216">
        <v>0.0033</v>
      </c>
      <c r="R415" s="216">
        <f>Q415*H415</f>
        <v>0.0033</v>
      </c>
      <c r="S415" s="216">
        <v>0</v>
      </c>
      <c r="T415" s="216">
        <f>S415*H415</f>
        <v>0</v>
      </c>
      <c r="U415" s="217" t="s">
        <v>19</v>
      </c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R415" s="218" t="s">
        <v>497</v>
      </c>
      <c r="AT415" s="218" t="s">
        <v>308</v>
      </c>
      <c r="AU415" s="218" t="s">
        <v>78</v>
      </c>
      <c r="AY415" s="19" t="s">
        <v>254</v>
      </c>
      <c r="BE415" s="219">
        <f>IF(N415="základní",J415,0)</f>
        <v>0</v>
      </c>
      <c r="BF415" s="219">
        <f>IF(N415="snížená",J415,0)</f>
        <v>0</v>
      </c>
      <c r="BG415" s="219">
        <f>IF(N415="zákl. přenesená",J415,0)</f>
        <v>0</v>
      </c>
      <c r="BH415" s="219">
        <f>IF(N415="sníž. přenesená",J415,0)</f>
        <v>0</v>
      </c>
      <c r="BI415" s="219">
        <f>IF(N415="nulová",J415,0)</f>
        <v>0</v>
      </c>
      <c r="BJ415" s="19" t="s">
        <v>78</v>
      </c>
      <c r="BK415" s="219">
        <f>ROUND(I415*H415,2)</f>
        <v>0</v>
      </c>
      <c r="BL415" s="19" t="s">
        <v>374</v>
      </c>
      <c r="BM415" s="218" t="s">
        <v>657</v>
      </c>
    </row>
    <row r="416" s="2" customFormat="1">
      <c r="A416" s="40"/>
      <c r="B416" s="41"/>
      <c r="C416" s="42"/>
      <c r="D416" s="220" t="s">
        <v>264</v>
      </c>
      <c r="E416" s="42"/>
      <c r="F416" s="221" t="s">
        <v>656</v>
      </c>
      <c r="G416" s="42"/>
      <c r="H416" s="42"/>
      <c r="I416" s="222"/>
      <c r="J416" s="42"/>
      <c r="K416" s="42"/>
      <c r="L416" s="46"/>
      <c r="M416" s="223"/>
      <c r="N416" s="224"/>
      <c r="O416" s="86"/>
      <c r="P416" s="86"/>
      <c r="Q416" s="86"/>
      <c r="R416" s="86"/>
      <c r="S416" s="86"/>
      <c r="T416" s="86"/>
      <c r="U416" s="87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T416" s="19" t="s">
        <v>264</v>
      </c>
      <c r="AU416" s="19" t="s">
        <v>78</v>
      </c>
    </row>
    <row r="417" s="2" customFormat="1" ht="16.5" customHeight="1">
      <c r="A417" s="40"/>
      <c r="B417" s="41"/>
      <c r="C417" s="207" t="s">
        <v>658</v>
      </c>
      <c r="D417" s="207" t="s">
        <v>258</v>
      </c>
      <c r="E417" s="208" t="s">
        <v>659</v>
      </c>
      <c r="F417" s="209" t="s">
        <v>660</v>
      </c>
      <c r="G417" s="210" t="s">
        <v>393</v>
      </c>
      <c r="H417" s="211">
        <v>1</v>
      </c>
      <c r="I417" s="212"/>
      <c r="J417" s="213">
        <f>ROUND(I417*H417,2)</f>
        <v>0</v>
      </c>
      <c r="K417" s="209" t="s">
        <v>261</v>
      </c>
      <c r="L417" s="46"/>
      <c r="M417" s="214" t="s">
        <v>19</v>
      </c>
      <c r="N417" s="215" t="s">
        <v>41</v>
      </c>
      <c r="O417" s="86"/>
      <c r="P417" s="216">
        <f>O417*H417</f>
        <v>0</v>
      </c>
      <c r="Q417" s="216">
        <v>1.0000000000000001E-05</v>
      </c>
      <c r="R417" s="216">
        <f>Q417*H417</f>
        <v>1.0000000000000001E-05</v>
      </c>
      <c r="S417" s="216">
        <v>0</v>
      </c>
      <c r="T417" s="216">
        <f>S417*H417</f>
        <v>0</v>
      </c>
      <c r="U417" s="217" t="s">
        <v>19</v>
      </c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R417" s="218" t="s">
        <v>374</v>
      </c>
      <c r="AT417" s="218" t="s">
        <v>258</v>
      </c>
      <c r="AU417" s="218" t="s">
        <v>78</v>
      </c>
      <c r="AY417" s="19" t="s">
        <v>254</v>
      </c>
      <c r="BE417" s="219">
        <f>IF(N417="základní",J417,0)</f>
        <v>0</v>
      </c>
      <c r="BF417" s="219">
        <f>IF(N417="snížená",J417,0)</f>
        <v>0</v>
      </c>
      <c r="BG417" s="219">
        <f>IF(N417="zákl. přenesená",J417,0)</f>
        <v>0</v>
      </c>
      <c r="BH417" s="219">
        <f>IF(N417="sníž. přenesená",J417,0)</f>
        <v>0</v>
      </c>
      <c r="BI417" s="219">
        <f>IF(N417="nulová",J417,0)</f>
        <v>0</v>
      </c>
      <c r="BJ417" s="19" t="s">
        <v>78</v>
      </c>
      <c r="BK417" s="219">
        <f>ROUND(I417*H417,2)</f>
        <v>0</v>
      </c>
      <c r="BL417" s="19" t="s">
        <v>374</v>
      </c>
      <c r="BM417" s="218" t="s">
        <v>661</v>
      </c>
    </row>
    <row r="418" s="2" customFormat="1">
      <c r="A418" s="40"/>
      <c r="B418" s="41"/>
      <c r="C418" s="42"/>
      <c r="D418" s="220" t="s">
        <v>264</v>
      </c>
      <c r="E418" s="42"/>
      <c r="F418" s="221" t="s">
        <v>662</v>
      </c>
      <c r="G418" s="42"/>
      <c r="H418" s="42"/>
      <c r="I418" s="222"/>
      <c r="J418" s="42"/>
      <c r="K418" s="42"/>
      <c r="L418" s="46"/>
      <c r="M418" s="223"/>
      <c r="N418" s="224"/>
      <c r="O418" s="86"/>
      <c r="P418" s="86"/>
      <c r="Q418" s="86"/>
      <c r="R418" s="86"/>
      <c r="S418" s="86"/>
      <c r="T418" s="86"/>
      <c r="U418" s="87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9" t="s">
        <v>264</v>
      </c>
      <c r="AU418" s="19" t="s">
        <v>78</v>
      </c>
    </row>
    <row r="419" s="2" customFormat="1">
      <c r="A419" s="40"/>
      <c r="B419" s="41"/>
      <c r="C419" s="42"/>
      <c r="D419" s="225" t="s">
        <v>266</v>
      </c>
      <c r="E419" s="42"/>
      <c r="F419" s="226" t="s">
        <v>663</v>
      </c>
      <c r="G419" s="42"/>
      <c r="H419" s="42"/>
      <c r="I419" s="222"/>
      <c r="J419" s="42"/>
      <c r="K419" s="42"/>
      <c r="L419" s="46"/>
      <c r="M419" s="223"/>
      <c r="N419" s="224"/>
      <c r="O419" s="86"/>
      <c r="P419" s="86"/>
      <c r="Q419" s="86"/>
      <c r="R419" s="86"/>
      <c r="S419" s="86"/>
      <c r="T419" s="86"/>
      <c r="U419" s="87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T419" s="19" t="s">
        <v>266</v>
      </c>
      <c r="AU419" s="19" t="s">
        <v>78</v>
      </c>
    </row>
    <row r="420" s="2" customFormat="1" ht="16.5" customHeight="1">
      <c r="A420" s="40"/>
      <c r="B420" s="41"/>
      <c r="C420" s="207" t="s">
        <v>664</v>
      </c>
      <c r="D420" s="207" t="s">
        <v>258</v>
      </c>
      <c r="E420" s="208" t="s">
        <v>665</v>
      </c>
      <c r="F420" s="209" t="s">
        <v>666</v>
      </c>
      <c r="G420" s="210" t="s">
        <v>393</v>
      </c>
      <c r="H420" s="211">
        <v>3</v>
      </c>
      <c r="I420" s="212"/>
      <c r="J420" s="213">
        <f>ROUND(I420*H420,2)</f>
        <v>0</v>
      </c>
      <c r="K420" s="209" t="s">
        <v>261</v>
      </c>
      <c r="L420" s="46"/>
      <c r="M420" s="214" t="s">
        <v>19</v>
      </c>
      <c r="N420" s="215" t="s">
        <v>41</v>
      </c>
      <c r="O420" s="86"/>
      <c r="P420" s="216">
        <f>O420*H420</f>
        <v>0</v>
      </c>
      <c r="Q420" s="216">
        <v>1.0000000000000001E-05</v>
      </c>
      <c r="R420" s="216">
        <f>Q420*H420</f>
        <v>3.0000000000000004E-05</v>
      </c>
      <c r="S420" s="216">
        <v>0</v>
      </c>
      <c r="T420" s="216">
        <f>S420*H420</f>
        <v>0</v>
      </c>
      <c r="U420" s="217" t="s">
        <v>19</v>
      </c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R420" s="218" t="s">
        <v>374</v>
      </c>
      <c r="AT420" s="218" t="s">
        <v>258</v>
      </c>
      <c r="AU420" s="218" t="s">
        <v>78</v>
      </c>
      <c r="AY420" s="19" t="s">
        <v>254</v>
      </c>
      <c r="BE420" s="219">
        <f>IF(N420="základní",J420,0)</f>
        <v>0</v>
      </c>
      <c r="BF420" s="219">
        <f>IF(N420="snížená",J420,0)</f>
        <v>0</v>
      </c>
      <c r="BG420" s="219">
        <f>IF(N420="zákl. přenesená",J420,0)</f>
        <v>0</v>
      </c>
      <c r="BH420" s="219">
        <f>IF(N420="sníž. přenesená",J420,0)</f>
        <v>0</v>
      </c>
      <c r="BI420" s="219">
        <f>IF(N420="nulová",J420,0)</f>
        <v>0</v>
      </c>
      <c r="BJ420" s="19" t="s">
        <v>78</v>
      </c>
      <c r="BK420" s="219">
        <f>ROUND(I420*H420,2)</f>
        <v>0</v>
      </c>
      <c r="BL420" s="19" t="s">
        <v>374</v>
      </c>
      <c r="BM420" s="218" t="s">
        <v>667</v>
      </c>
    </row>
    <row r="421" s="2" customFormat="1">
      <c r="A421" s="40"/>
      <c r="B421" s="41"/>
      <c r="C421" s="42"/>
      <c r="D421" s="220" t="s">
        <v>264</v>
      </c>
      <c r="E421" s="42"/>
      <c r="F421" s="221" t="s">
        <v>668</v>
      </c>
      <c r="G421" s="42"/>
      <c r="H421" s="42"/>
      <c r="I421" s="222"/>
      <c r="J421" s="42"/>
      <c r="K421" s="42"/>
      <c r="L421" s="46"/>
      <c r="M421" s="223"/>
      <c r="N421" s="224"/>
      <c r="O421" s="86"/>
      <c r="P421" s="86"/>
      <c r="Q421" s="86"/>
      <c r="R421" s="86"/>
      <c r="S421" s="86"/>
      <c r="T421" s="86"/>
      <c r="U421" s="87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T421" s="19" t="s">
        <v>264</v>
      </c>
      <c r="AU421" s="19" t="s">
        <v>78</v>
      </c>
    </row>
    <row r="422" s="2" customFormat="1">
      <c r="A422" s="40"/>
      <c r="B422" s="41"/>
      <c r="C422" s="42"/>
      <c r="D422" s="225" t="s">
        <v>266</v>
      </c>
      <c r="E422" s="42"/>
      <c r="F422" s="226" t="s">
        <v>669</v>
      </c>
      <c r="G422" s="42"/>
      <c r="H422" s="42"/>
      <c r="I422" s="222"/>
      <c r="J422" s="42"/>
      <c r="K422" s="42"/>
      <c r="L422" s="46"/>
      <c r="M422" s="223"/>
      <c r="N422" s="224"/>
      <c r="O422" s="86"/>
      <c r="P422" s="86"/>
      <c r="Q422" s="86"/>
      <c r="R422" s="86"/>
      <c r="S422" s="86"/>
      <c r="T422" s="86"/>
      <c r="U422" s="87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T422" s="19" t="s">
        <v>266</v>
      </c>
      <c r="AU422" s="19" t="s">
        <v>78</v>
      </c>
    </row>
    <row r="423" s="2" customFormat="1" ht="24.15" customHeight="1">
      <c r="A423" s="40"/>
      <c r="B423" s="41"/>
      <c r="C423" s="259" t="s">
        <v>670</v>
      </c>
      <c r="D423" s="259" t="s">
        <v>308</v>
      </c>
      <c r="E423" s="260" t="s">
        <v>671</v>
      </c>
      <c r="F423" s="261" t="s">
        <v>672</v>
      </c>
      <c r="G423" s="262" t="s">
        <v>393</v>
      </c>
      <c r="H423" s="263">
        <v>3</v>
      </c>
      <c r="I423" s="264"/>
      <c r="J423" s="265">
        <f>ROUND(I423*H423,2)</f>
        <v>0</v>
      </c>
      <c r="K423" s="261" t="s">
        <v>261</v>
      </c>
      <c r="L423" s="266"/>
      <c r="M423" s="267" t="s">
        <v>19</v>
      </c>
      <c r="N423" s="268" t="s">
        <v>41</v>
      </c>
      <c r="O423" s="86"/>
      <c r="P423" s="216">
        <f>O423*H423</f>
        <v>0</v>
      </c>
      <c r="Q423" s="216">
        <v>0.00080000000000000004</v>
      </c>
      <c r="R423" s="216">
        <f>Q423*H423</f>
        <v>0.0024000000000000002</v>
      </c>
      <c r="S423" s="216">
        <v>0</v>
      </c>
      <c r="T423" s="216">
        <f>S423*H423</f>
        <v>0</v>
      </c>
      <c r="U423" s="217" t="s">
        <v>19</v>
      </c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R423" s="218" t="s">
        <v>497</v>
      </c>
      <c r="AT423" s="218" t="s">
        <v>308</v>
      </c>
      <c r="AU423" s="218" t="s">
        <v>78</v>
      </c>
      <c r="AY423" s="19" t="s">
        <v>254</v>
      </c>
      <c r="BE423" s="219">
        <f>IF(N423="základní",J423,0)</f>
        <v>0</v>
      </c>
      <c r="BF423" s="219">
        <f>IF(N423="snížená",J423,0)</f>
        <v>0</v>
      </c>
      <c r="BG423" s="219">
        <f>IF(N423="zákl. přenesená",J423,0)</f>
        <v>0</v>
      </c>
      <c r="BH423" s="219">
        <f>IF(N423="sníž. přenesená",J423,0)</f>
        <v>0</v>
      </c>
      <c r="BI423" s="219">
        <f>IF(N423="nulová",J423,0)</f>
        <v>0</v>
      </c>
      <c r="BJ423" s="19" t="s">
        <v>78</v>
      </c>
      <c r="BK423" s="219">
        <f>ROUND(I423*H423,2)</f>
        <v>0</v>
      </c>
      <c r="BL423" s="19" t="s">
        <v>374</v>
      </c>
      <c r="BM423" s="218" t="s">
        <v>673</v>
      </c>
    </row>
    <row r="424" s="2" customFormat="1">
      <c r="A424" s="40"/>
      <c r="B424" s="41"/>
      <c r="C424" s="42"/>
      <c r="D424" s="220" t="s">
        <v>264</v>
      </c>
      <c r="E424" s="42"/>
      <c r="F424" s="221" t="s">
        <v>672</v>
      </c>
      <c r="G424" s="42"/>
      <c r="H424" s="42"/>
      <c r="I424" s="222"/>
      <c r="J424" s="42"/>
      <c r="K424" s="42"/>
      <c r="L424" s="46"/>
      <c r="M424" s="223"/>
      <c r="N424" s="224"/>
      <c r="O424" s="86"/>
      <c r="P424" s="86"/>
      <c r="Q424" s="86"/>
      <c r="R424" s="86"/>
      <c r="S424" s="86"/>
      <c r="T424" s="86"/>
      <c r="U424" s="87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T424" s="19" t="s">
        <v>264</v>
      </c>
      <c r="AU424" s="19" t="s">
        <v>78</v>
      </c>
    </row>
    <row r="425" s="2" customFormat="1" ht="16.5" customHeight="1">
      <c r="A425" s="40"/>
      <c r="B425" s="41"/>
      <c r="C425" s="207" t="s">
        <v>273</v>
      </c>
      <c r="D425" s="207" t="s">
        <v>258</v>
      </c>
      <c r="E425" s="208" t="s">
        <v>674</v>
      </c>
      <c r="F425" s="209" t="s">
        <v>675</v>
      </c>
      <c r="G425" s="210" t="s">
        <v>393</v>
      </c>
      <c r="H425" s="211">
        <v>1</v>
      </c>
      <c r="I425" s="212"/>
      <c r="J425" s="213">
        <f>ROUND(I425*H425,2)</f>
        <v>0</v>
      </c>
      <c r="K425" s="209" t="s">
        <v>261</v>
      </c>
      <c r="L425" s="46"/>
      <c r="M425" s="214" t="s">
        <v>19</v>
      </c>
      <c r="N425" s="215" t="s">
        <v>41</v>
      </c>
      <c r="O425" s="86"/>
      <c r="P425" s="216">
        <f>O425*H425</f>
        <v>0</v>
      </c>
      <c r="Q425" s="216">
        <v>1.0000000000000001E-05</v>
      </c>
      <c r="R425" s="216">
        <f>Q425*H425</f>
        <v>1.0000000000000001E-05</v>
      </c>
      <c r="S425" s="216">
        <v>0</v>
      </c>
      <c r="T425" s="216">
        <f>S425*H425</f>
        <v>0</v>
      </c>
      <c r="U425" s="217" t="s">
        <v>19</v>
      </c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R425" s="218" t="s">
        <v>374</v>
      </c>
      <c r="AT425" s="218" t="s">
        <v>258</v>
      </c>
      <c r="AU425" s="218" t="s">
        <v>78</v>
      </c>
      <c r="AY425" s="19" t="s">
        <v>254</v>
      </c>
      <c r="BE425" s="219">
        <f>IF(N425="základní",J425,0)</f>
        <v>0</v>
      </c>
      <c r="BF425" s="219">
        <f>IF(N425="snížená",J425,0)</f>
        <v>0</v>
      </c>
      <c r="BG425" s="219">
        <f>IF(N425="zákl. přenesená",J425,0)</f>
        <v>0</v>
      </c>
      <c r="BH425" s="219">
        <f>IF(N425="sníž. přenesená",J425,0)</f>
        <v>0</v>
      </c>
      <c r="BI425" s="219">
        <f>IF(N425="nulová",J425,0)</f>
        <v>0</v>
      </c>
      <c r="BJ425" s="19" t="s">
        <v>78</v>
      </c>
      <c r="BK425" s="219">
        <f>ROUND(I425*H425,2)</f>
        <v>0</v>
      </c>
      <c r="BL425" s="19" t="s">
        <v>374</v>
      </c>
      <c r="BM425" s="218" t="s">
        <v>676</v>
      </c>
    </row>
    <row r="426" s="2" customFormat="1">
      <c r="A426" s="40"/>
      <c r="B426" s="41"/>
      <c r="C426" s="42"/>
      <c r="D426" s="220" t="s">
        <v>264</v>
      </c>
      <c r="E426" s="42"/>
      <c r="F426" s="221" t="s">
        <v>677</v>
      </c>
      <c r="G426" s="42"/>
      <c r="H426" s="42"/>
      <c r="I426" s="222"/>
      <c r="J426" s="42"/>
      <c r="K426" s="42"/>
      <c r="L426" s="46"/>
      <c r="M426" s="223"/>
      <c r="N426" s="224"/>
      <c r="O426" s="86"/>
      <c r="P426" s="86"/>
      <c r="Q426" s="86"/>
      <c r="R426" s="86"/>
      <c r="S426" s="86"/>
      <c r="T426" s="86"/>
      <c r="U426" s="87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T426" s="19" t="s">
        <v>264</v>
      </c>
      <c r="AU426" s="19" t="s">
        <v>78</v>
      </c>
    </row>
    <row r="427" s="2" customFormat="1">
      <c r="A427" s="40"/>
      <c r="B427" s="41"/>
      <c r="C427" s="42"/>
      <c r="D427" s="225" t="s">
        <v>266</v>
      </c>
      <c r="E427" s="42"/>
      <c r="F427" s="226" t="s">
        <v>678</v>
      </c>
      <c r="G427" s="42"/>
      <c r="H427" s="42"/>
      <c r="I427" s="222"/>
      <c r="J427" s="42"/>
      <c r="K427" s="42"/>
      <c r="L427" s="46"/>
      <c r="M427" s="223"/>
      <c r="N427" s="224"/>
      <c r="O427" s="86"/>
      <c r="P427" s="86"/>
      <c r="Q427" s="86"/>
      <c r="R427" s="86"/>
      <c r="S427" s="86"/>
      <c r="T427" s="86"/>
      <c r="U427" s="87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T427" s="19" t="s">
        <v>266</v>
      </c>
      <c r="AU427" s="19" t="s">
        <v>78</v>
      </c>
    </row>
    <row r="428" s="14" customFormat="1">
      <c r="A428" s="14"/>
      <c r="B428" s="237"/>
      <c r="C428" s="238"/>
      <c r="D428" s="220" t="s">
        <v>268</v>
      </c>
      <c r="E428" s="239" t="s">
        <v>19</v>
      </c>
      <c r="F428" s="240" t="s">
        <v>74</v>
      </c>
      <c r="G428" s="238"/>
      <c r="H428" s="241">
        <v>1</v>
      </c>
      <c r="I428" s="242"/>
      <c r="J428" s="238"/>
      <c r="K428" s="238"/>
      <c r="L428" s="243"/>
      <c r="M428" s="244"/>
      <c r="N428" s="245"/>
      <c r="O428" s="245"/>
      <c r="P428" s="245"/>
      <c r="Q428" s="245"/>
      <c r="R428" s="245"/>
      <c r="S428" s="245"/>
      <c r="T428" s="245"/>
      <c r="U428" s="246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47" t="s">
        <v>268</v>
      </c>
      <c r="AU428" s="247" t="s">
        <v>78</v>
      </c>
      <c r="AV428" s="14" t="s">
        <v>78</v>
      </c>
      <c r="AW428" s="14" t="s">
        <v>31</v>
      </c>
      <c r="AX428" s="14" t="s">
        <v>69</v>
      </c>
      <c r="AY428" s="247" t="s">
        <v>254</v>
      </c>
    </row>
    <row r="429" s="2" customFormat="1" ht="24.15" customHeight="1">
      <c r="A429" s="40"/>
      <c r="B429" s="41"/>
      <c r="C429" s="259" t="s">
        <v>679</v>
      </c>
      <c r="D429" s="259" t="s">
        <v>308</v>
      </c>
      <c r="E429" s="260" t="s">
        <v>680</v>
      </c>
      <c r="F429" s="261" t="s">
        <v>681</v>
      </c>
      <c r="G429" s="262" t="s">
        <v>393</v>
      </c>
      <c r="H429" s="263">
        <v>1</v>
      </c>
      <c r="I429" s="264"/>
      <c r="J429" s="265">
        <f>ROUND(I429*H429,2)</f>
        <v>0</v>
      </c>
      <c r="K429" s="261" t="s">
        <v>261</v>
      </c>
      <c r="L429" s="266"/>
      <c r="M429" s="267" t="s">
        <v>19</v>
      </c>
      <c r="N429" s="268" t="s">
        <v>41</v>
      </c>
      <c r="O429" s="86"/>
      <c r="P429" s="216">
        <f>O429*H429</f>
        <v>0</v>
      </c>
      <c r="Q429" s="216">
        <v>0.00089999999999999998</v>
      </c>
      <c r="R429" s="216">
        <f>Q429*H429</f>
        <v>0.00089999999999999998</v>
      </c>
      <c r="S429" s="216">
        <v>0</v>
      </c>
      <c r="T429" s="216">
        <f>S429*H429</f>
        <v>0</v>
      </c>
      <c r="U429" s="217" t="s">
        <v>19</v>
      </c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R429" s="218" t="s">
        <v>497</v>
      </c>
      <c r="AT429" s="218" t="s">
        <v>308</v>
      </c>
      <c r="AU429" s="218" t="s">
        <v>78</v>
      </c>
      <c r="AY429" s="19" t="s">
        <v>254</v>
      </c>
      <c r="BE429" s="219">
        <f>IF(N429="základní",J429,0)</f>
        <v>0</v>
      </c>
      <c r="BF429" s="219">
        <f>IF(N429="snížená",J429,0)</f>
        <v>0</v>
      </c>
      <c r="BG429" s="219">
        <f>IF(N429="zákl. přenesená",J429,0)</f>
        <v>0</v>
      </c>
      <c r="BH429" s="219">
        <f>IF(N429="sníž. přenesená",J429,0)</f>
        <v>0</v>
      </c>
      <c r="BI429" s="219">
        <f>IF(N429="nulová",J429,0)</f>
        <v>0</v>
      </c>
      <c r="BJ429" s="19" t="s">
        <v>78</v>
      </c>
      <c r="BK429" s="219">
        <f>ROUND(I429*H429,2)</f>
        <v>0</v>
      </c>
      <c r="BL429" s="19" t="s">
        <v>374</v>
      </c>
      <c r="BM429" s="218" t="s">
        <v>682</v>
      </c>
    </row>
    <row r="430" s="2" customFormat="1">
      <c r="A430" s="40"/>
      <c r="B430" s="41"/>
      <c r="C430" s="42"/>
      <c r="D430" s="220" t="s">
        <v>264</v>
      </c>
      <c r="E430" s="42"/>
      <c r="F430" s="221" t="s">
        <v>681</v>
      </c>
      <c r="G430" s="42"/>
      <c r="H430" s="42"/>
      <c r="I430" s="222"/>
      <c r="J430" s="42"/>
      <c r="K430" s="42"/>
      <c r="L430" s="46"/>
      <c r="M430" s="223"/>
      <c r="N430" s="224"/>
      <c r="O430" s="86"/>
      <c r="P430" s="86"/>
      <c r="Q430" s="86"/>
      <c r="R430" s="86"/>
      <c r="S430" s="86"/>
      <c r="T430" s="86"/>
      <c r="U430" s="87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T430" s="19" t="s">
        <v>264</v>
      </c>
      <c r="AU430" s="19" t="s">
        <v>78</v>
      </c>
    </row>
    <row r="431" s="2" customFormat="1" ht="21.75" customHeight="1">
      <c r="A431" s="40"/>
      <c r="B431" s="41"/>
      <c r="C431" s="207" t="s">
        <v>321</v>
      </c>
      <c r="D431" s="207" t="s">
        <v>258</v>
      </c>
      <c r="E431" s="208" t="s">
        <v>683</v>
      </c>
      <c r="F431" s="209" t="s">
        <v>684</v>
      </c>
      <c r="G431" s="210" t="s">
        <v>393</v>
      </c>
      <c r="H431" s="211">
        <v>1</v>
      </c>
      <c r="I431" s="212"/>
      <c r="J431" s="213">
        <f>ROUND(I431*H431,2)</f>
        <v>0</v>
      </c>
      <c r="K431" s="209" t="s">
        <v>261</v>
      </c>
      <c r="L431" s="46"/>
      <c r="M431" s="214" t="s">
        <v>19</v>
      </c>
      <c r="N431" s="215" t="s">
        <v>41</v>
      </c>
      <c r="O431" s="86"/>
      <c r="P431" s="216">
        <f>O431*H431</f>
        <v>0</v>
      </c>
      <c r="Q431" s="216">
        <v>0.00022000000000000001</v>
      </c>
      <c r="R431" s="216">
        <f>Q431*H431</f>
        <v>0.00022000000000000001</v>
      </c>
      <c r="S431" s="216">
        <v>0</v>
      </c>
      <c r="T431" s="216">
        <f>S431*H431</f>
        <v>0</v>
      </c>
      <c r="U431" s="217" t="s">
        <v>19</v>
      </c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R431" s="218" t="s">
        <v>374</v>
      </c>
      <c r="AT431" s="218" t="s">
        <v>258</v>
      </c>
      <c r="AU431" s="218" t="s">
        <v>78</v>
      </c>
      <c r="AY431" s="19" t="s">
        <v>254</v>
      </c>
      <c r="BE431" s="219">
        <f>IF(N431="základní",J431,0)</f>
        <v>0</v>
      </c>
      <c r="BF431" s="219">
        <f>IF(N431="snížená",J431,0)</f>
        <v>0</v>
      </c>
      <c r="BG431" s="219">
        <f>IF(N431="zákl. přenesená",J431,0)</f>
        <v>0</v>
      </c>
      <c r="BH431" s="219">
        <f>IF(N431="sníž. přenesená",J431,0)</f>
        <v>0</v>
      </c>
      <c r="BI431" s="219">
        <f>IF(N431="nulová",J431,0)</f>
        <v>0</v>
      </c>
      <c r="BJ431" s="19" t="s">
        <v>78</v>
      </c>
      <c r="BK431" s="219">
        <f>ROUND(I431*H431,2)</f>
        <v>0</v>
      </c>
      <c r="BL431" s="19" t="s">
        <v>374</v>
      </c>
      <c r="BM431" s="218" t="s">
        <v>685</v>
      </c>
    </row>
    <row r="432" s="2" customFormat="1">
      <c r="A432" s="40"/>
      <c r="B432" s="41"/>
      <c r="C432" s="42"/>
      <c r="D432" s="220" t="s">
        <v>264</v>
      </c>
      <c r="E432" s="42"/>
      <c r="F432" s="221" t="s">
        <v>686</v>
      </c>
      <c r="G432" s="42"/>
      <c r="H432" s="42"/>
      <c r="I432" s="222"/>
      <c r="J432" s="42"/>
      <c r="K432" s="42"/>
      <c r="L432" s="46"/>
      <c r="M432" s="223"/>
      <c r="N432" s="224"/>
      <c r="O432" s="86"/>
      <c r="P432" s="86"/>
      <c r="Q432" s="86"/>
      <c r="R432" s="86"/>
      <c r="S432" s="86"/>
      <c r="T432" s="86"/>
      <c r="U432" s="87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T432" s="19" t="s">
        <v>264</v>
      </c>
      <c r="AU432" s="19" t="s">
        <v>78</v>
      </c>
    </row>
    <row r="433" s="2" customFormat="1">
      <c r="A433" s="40"/>
      <c r="B433" s="41"/>
      <c r="C433" s="42"/>
      <c r="D433" s="225" t="s">
        <v>266</v>
      </c>
      <c r="E433" s="42"/>
      <c r="F433" s="226" t="s">
        <v>687</v>
      </c>
      <c r="G433" s="42"/>
      <c r="H433" s="42"/>
      <c r="I433" s="222"/>
      <c r="J433" s="42"/>
      <c r="K433" s="42"/>
      <c r="L433" s="46"/>
      <c r="M433" s="223"/>
      <c r="N433" s="224"/>
      <c r="O433" s="86"/>
      <c r="P433" s="86"/>
      <c r="Q433" s="86"/>
      <c r="R433" s="86"/>
      <c r="S433" s="86"/>
      <c r="T433" s="86"/>
      <c r="U433" s="87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T433" s="19" t="s">
        <v>266</v>
      </c>
      <c r="AU433" s="19" t="s">
        <v>78</v>
      </c>
    </row>
    <row r="434" s="13" customFormat="1">
      <c r="A434" s="13"/>
      <c r="B434" s="227"/>
      <c r="C434" s="228"/>
      <c r="D434" s="220" t="s">
        <v>268</v>
      </c>
      <c r="E434" s="229" t="s">
        <v>19</v>
      </c>
      <c r="F434" s="230" t="s">
        <v>688</v>
      </c>
      <c r="G434" s="228"/>
      <c r="H434" s="229" t="s">
        <v>19</v>
      </c>
      <c r="I434" s="231"/>
      <c r="J434" s="228"/>
      <c r="K434" s="228"/>
      <c r="L434" s="232"/>
      <c r="M434" s="233"/>
      <c r="N434" s="234"/>
      <c r="O434" s="234"/>
      <c r="P434" s="234"/>
      <c r="Q434" s="234"/>
      <c r="R434" s="234"/>
      <c r="S434" s="234"/>
      <c r="T434" s="234"/>
      <c r="U434" s="235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6" t="s">
        <v>268</v>
      </c>
      <c r="AU434" s="236" t="s">
        <v>78</v>
      </c>
      <c r="AV434" s="13" t="s">
        <v>74</v>
      </c>
      <c r="AW434" s="13" t="s">
        <v>31</v>
      </c>
      <c r="AX434" s="13" t="s">
        <v>69</v>
      </c>
      <c r="AY434" s="236" t="s">
        <v>254</v>
      </c>
    </row>
    <row r="435" s="14" customFormat="1">
      <c r="A435" s="14"/>
      <c r="B435" s="237"/>
      <c r="C435" s="238"/>
      <c r="D435" s="220" t="s">
        <v>268</v>
      </c>
      <c r="E435" s="239" t="s">
        <v>19</v>
      </c>
      <c r="F435" s="240" t="s">
        <v>74</v>
      </c>
      <c r="G435" s="238"/>
      <c r="H435" s="241">
        <v>1</v>
      </c>
      <c r="I435" s="242"/>
      <c r="J435" s="238"/>
      <c r="K435" s="238"/>
      <c r="L435" s="243"/>
      <c r="M435" s="244"/>
      <c r="N435" s="245"/>
      <c r="O435" s="245"/>
      <c r="P435" s="245"/>
      <c r="Q435" s="245"/>
      <c r="R435" s="245"/>
      <c r="S435" s="245"/>
      <c r="T435" s="245"/>
      <c r="U435" s="246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47" t="s">
        <v>268</v>
      </c>
      <c r="AU435" s="247" t="s">
        <v>78</v>
      </c>
      <c r="AV435" s="14" t="s">
        <v>78</v>
      </c>
      <c r="AW435" s="14" t="s">
        <v>31</v>
      </c>
      <c r="AX435" s="14" t="s">
        <v>69</v>
      </c>
      <c r="AY435" s="247" t="s">
        <v>254</v>
      </c>
    </row>
    <row r="436" s="15" customFormat="1">
      <c r="A436" s="15"/>
      <c r="B436" s="248"/>
      <c r="C436" s="249"/>
      <c r="D436" s="220" t="s">
        <v>268</v>
      </c>
      <c r="E436" s="250" t="s">
        <v>19</v>
      </c>
      <c r="F436" s="251" t="s">
        <v>285</v>
      </c>
      <c r="G436" s="249"/>
      <c r="H436" s="252">
        <v>1</v>
      </c>
      <c r="I436" s="253"/>
      <c r="J436" s="249"/>
      <c r="K436" s="249"/>
      <c r="L436" s="254"/>
      <c r="M436" s="255"/>
      <c r="N436" s="256"/>
      <c r="O436" s="256"/>
      <c r="P436" s="256"/>
      <c r="Q436" s="256"/>
      <c r="R436" s="256"/>
      <c r="S436" s="256"/>
      <c r="T436" s="256"/>
      <c r="U436" s="257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T436" s="258" t="s">
        <v>268</v>
      </c>
      <c r="AU436" s="258" t="s">
        <v>78</v>
      </c>
      <c r="AV436" s="15" t="s">
        <v>262</v>
      </c>
      <c r="AW436" s="15" t="s">
        <v>31</v>
      </c>
      <c r="AX436" s="15" t="s">
        <v>74</v>
      </c>
      <c r="AY436" s="258" t="s">
        <v>254</v>
      </c>
    </row>
    <row r="437" s="2" customFormat="1" ht="33" customHeight="1">
      <c r="A437" s="40"/>
      <c r="B437" s="41"/>
      <c r="C437" s="259" t="s">
        <v>689</v>
      </c>
      <c r="D437" s="259" t="s">
        <v>308</v>
      </c>
      <c r="E437" s="260" t="s">
        <v>690</v>
      </c>
      <c r="F437" s="261" t="s">
        <v>691</v>
      </c>
      <c r="G437" s="262" t="s">
        <v>393</v>
      </c>
      <c r="H437" s="263">
        <v>1</v>
      </c>
      <c r="I437" s="264"/>
      <c r="J437" s="265">
        <f>ROUND(I437*H437,2)</f>
        <v>0</v>
      </c>
      <c r="K437" s="261" t="s">
        <v>261</v>
      </c>
      <c r="L437" s="266"/>
      <c r="M437" s="267" t="s">
        <v>19</v>
      </c>
      <c r="N437" s="268" t="s">
        <v>41</v>
      </c>
      <c r="O437" s="86"/>
      <c r="P437" s="216">
        <f>O437*H437</f>
        <v>0</v>
      </c>
      <c r="Q437" s="216">
        <v>0.01201</v>
      </c>
      <c r="R437" s="216">
        <f>Q437*H437</f>
        <v>0.01201</v>
      </c>
      <c r="S437" s="216">
        <v>0</v>
      </c>
      <c r="T437" s="216">
        <f>S437*H437</f>
        <v>0</v>
      </c>
      <c r="U437" s="217" t="s">
        <v>19</v>
      </c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R437" s="218" t="s">
        <v>497</v>
      </c>
      <c r="AT437" s="218" t="s">
        <v>308</v>
      </c>
      <c r="AU437" s="218" t="s">
        <v>78</v>
      </c>
      <c r="AY437" s="19" t="s">
        <v>254</v>
      </c>
      <c r="BE437" s="219">
        <f>IF(N437="základní",J437,0)</f>
        <v>0</v>
      </c>
      <c r="BF437" s="219">
        <f>IF(N437="snížená",J437,0)</f>
        <v>0</v>
      </c>
      <c r="BG437" s="219">
        <f>IF(N437="zákl. přenesená",J437,0)</f>
        <v>0</v>
      </c>
      <c r="BH437" s="219">
        <f>IF(N437="sníž. přenesená",J437,0)</f>
        <v>0</v>
      </c>
      <c r="BI437" s="219">
        <f>IF(N437="nulová",J437,0)</f>
        <v>0</v>
      </c>
      <c r="BJ437" s="19" t="s">
        <v>78</v>
      </c>
      <c r="BK437" s="219">
        <f>ROUND(I437*H437,2)</f>
        <v>0</v>
      </c>
      <c r="BL437" s="19" t="s">
        <v>374</v>
      </c>
      <c r="BM437" s="218" t="s">
        <v>692</v>
      </c>
    </row>
    <row r="438" s="2" customFormat="1">
      <c r="A438" s="40"/>
      <c r="B438" s="41"/>
      <c r="C438" s="42"/>
      <c r="D438" s="220" t="s">
        <v>264</v>
      </c>
      <c r="E438" s="42"/>
      <c r="F438" s="221" t="s">
        <v>691</v>
      </c>
      <c r="G438" s="42"/>
      <c r="H438" s="42"/>
      <c r="I438" s="222"/>
      <c r="J438" s="42"/>
      <c r="K438" s="42"/>
      <c r="L438" s="46"/>
      <c r="M438" s="223"/>
      <c r="N438" s="224"/>
      <c r="O438" s="86"/>
      <c r="P438" s="86"/>
      <c r="Q438" s="86"/>
      <c r="R438" s="86"/>
      <c r="S438" s="86"/>
      <c r="T438" s="86"/>
      <c r="U438" s="87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T438" s="19" t="s">
        <v>264</v>
      </c>
      <c r="AU438" s="19" t="s">
        <v>78</v>
      </c>
    </row>
    <row r="439" s="2" customFormat="1">
      <c r="A439" s="40"/>
      <c r="B439" s="41"/>
      <c r="C439" s="42"/>
      <c r="D439" s="220" t="s">
        <v>487</v>
      </c>
      <c r="E439" s="42"/>
      <c r="F439" s="269" t="s">
        <v>693</v>
      </c>
      <c r="G439" s="42"/>
      <c r="H439" s="42"/>
      <c r="I439" s="222"/>
      <c r="J439" s="42"/>
      <c r="K439" s="42"/>
      <c r="L439" s="46"/>
      <c r="M439" s="223"/>
      <c r="N439" s="224"/>
      <c r="O439" s="86"/>
      <c r="P439" s="86"/>
      <c r="Q439" s="86"/>
      <c r="R439" s="86"/>
      <c r="S439" s="86"/>
      <c r="T439" s="86"/>
      <c r="U439" s="87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T439" s="19" t="s">
        <v>487</v>
      </c>
      <c r="AU439" s="19" t="s">
        <v>78</v>
      </c>
    </row>
    <row r="440" s="13" customFormat="1">
      <c r="A440" s="13"/>
      <c r="B440" s="227"/>
      <c r="C440" s="228"/>
      <c r="D440" s="220" t="s">
        <v>268</v>
      </c>
      <c r="E440" s="229" t="s">
        <v>19</v>
      </c>
      <c r="F440" s="230" t="s">
        <v>688</v>
      </c>
      <c r="G440" s="228"/>
      <c r="H440" s="229" t="s">
        <v>19</v>
      </c>
      <c r="I440" s="231"/>
      <c r="J440" s="228"/>
      <c r="K440" s="228"/>
      <c r="L440" s="232"/>
      <c r="M440" s="233"/>
      <c r="N440" s="234"/>
      <c r="O440" s="234"/>
      <c r="P440" s="234"/>
      <c r="Q440" s="234"/>
      <c r="R440" s="234"/>
      <c r="S440" s="234"/>
      <c r="T440" s="234"/>
      <c r="U440" s="235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6" t="s">
        <v>268</v>
      </c>
      <c r="AU440" s="236" t="s">
        <v>78</v>
      </c>
      <c r="AV440" s="13" t="s">
        <v>74</v>
      </c>
      <c r="AW440" s="13" t="s">
        <v>31</v>
      </c>
      <c r="AX440" s="13" t="s">
        <v>69</v>
      </c>
      <c r="AY440" s="236" t="s">
        <v>254</v>
      </c>
    </row>
    <row r="441" s="14" customFormat="1">
      <c r="A441" s="14"/>
      <c r="B441" s="237"/>
      <c r="C441" s="238"/>
      <c r="D441" s="220" t="s">
        <v>268</v>
      </c>
      <c r="E441" s="239" t="s">
        <v>19</v>
      </c>
      <c r="F441" s="240" t="s">
        <v>74</v>
      </c>
      <c r="G441" s="238"/>
      <c r="H441" s="241">
        <v>1</v>
      </c>
      <c r="I441" s="242"/>
      <c r="J441" s="238"/>
      <c r="K441" s="238"/>
      <c r="L441" s="243"/>
      <c r="M441" s="244"/>
      <c r="N441" s="245"/>
      <c r="O441" s="245"/>
      <c r="P441" s="245"/>
      <c r="Q441" s="245"/>
      <c r="R441" s="245"/>
      <c r="S441" s="245"/>
      <c r="T441" s="245"/>
      <c r="U441" s="246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47" t="s">
        <v>268</v>
      </c>
      <c r="AU441" s="247" t="s">
        <v>78</v>
      </c>
      <c r="AV441" s="14" t="s">
        <v>78</v>
      </c>
      <c r="AW441" s="14" t="s">
        <v>31</v>
      </c>
      <c r="AX441" s="14" t="s">
        <v>74</v>
      </c>
      <c r="AY441" s="247" t="s">
        <v>254</v>
      </c>
    </row>
    <row r="442" s="2" customFormat="1" ht="24.15" customHeight="1">
      <c r="A442" s="40"/>
      <c r="B442" s="41"/>
      <c r="C442" s="207" t="s">
        <v>694</v>
      </c>
      <c r="D442" s="207" t="s">
        <v>258</v>
      </c>
      <c r="E442" s="208" t="s">
        <v>695</v>
      </c>
      <c r="F442" s="209" t="s">
        <v>696</v>
      </c>
      <c r="G442" s="210" t="s">
        <v>393</v>
      </c>
      <c r="H442" s="211">
        <v>1</v>
      </c>
      <c r="I442" s="212"/>
      <c r="J442" s="213">
        <f>ROUND(I442*H442,2)</f>
        <v>0</v>
      </c>
      <c r="K442" s="209" t="s">
        <v>261</v>
      </c>
      <c r="L442" s="46"/>
      <c r="M442" s="214" t="s">
        <v>19</v>
      </c>
      <c r="N442" s="215" t="s">
        <v>41</v>
      </c>
      <c r="O442" s="86"/>
      <c r="P442" s="216">
        <f>O442*H442</f>
        <v>0</v>
      </c>
      <c r="Q442" s="216">
        <v>0.0050299999999999997</v>
      </c>
      <c r="R442" s="216">
        <f>Q442*H442</f>
        <v>0.0050299999999999997</v>
      </c>
      <c r="S442" s="216">
        <v>0</v>
      </c>
      <c r="T442" s="216">
        <f>S442*H442</f>
        <v>0</v>
      </c>
      <c r="U442" s="217" t="s">
        <v>19</v>
      </c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R442" s="218" t="s">
        <v>374</v>
      </c>
      <c r="AT442" s="218" t="s">
        <v>258</v>
      </c>
      <c r="AU442" s="218" t="s">
        <v>78</v>
      </c>
      <c r="AY442" s="19" t="s">
        <v>254</v>
      </c>
      <c r="BE442" s="219">
        <f>IF(N442="základní",J442,0)</f>
        <v>0</v>
      </c>
      <c r="BF442" s="219">
        <f>IF(N442="snížená",J442,0)</f>
        <v>0</v>
      </c>
      <c r="BG442" s="219">
        <f>IF(N442="zákl. přenesená",J442,0)</f>
        <v>0</v>
      </c>
      <c r="BH442" s="219">
        <f>IF(N442="sníž. přenesená",J442,0)</f>
        <v>0</v>
      </c>
      <c r="BI442" s="219">
        <f>IF(N442="nulová",J442,0)</f>
        <v>0</v>
      </c>
      <c r="BJ442" s="19" t="s">
        <v>78</v>
      </c>
      <c r="BK442" s="219">
        <f>ROUND(I442*H442,2)</f>
        <v>0</v>
      </c>
      <c r="BL442" s="19" t="s">
        <v>374</v>
      </c>
      <c r="BM442" s="218" t="s">
        <v>697</v>
      </c>
    </row>
    <row r="443" s="2" customFormat="1">
      <c r="A443" s="40"/>
      <c r="B443" s="41"/>
      <c r="C443" s="42"/>
      <c r="D443" s="220" t="s">
        <v>264</v>
      </c>
      <c r="E443" s="42"/>
      <c r="F443" s="221" t="s">
        <v>698</v>
      </c>
      <c r="G443" s="42"/>
      <c r="H443" s="42"/>
      <c r="I443" s="222"/>
      <c r="J443" s="42"/>
      <c r="K443" s="42"/>
      <c r="L443" s="46"/>
      <c r="M443" s="223"/>
      <c r="N443" s="224"/>
      <c r="O443" s="86"/>
      <c r="P443" s="86"/>
      <c r="Q443" s="86"/>
      <c r="R443" s="86"/>
      <c r="S443" s="86"/>
      <c r="T443" s="86"/>
      <c r="U443" s="87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T443" s="19" t="s">
        <v>264</v>
      </c>
      <c r="AU443" s="19" t="s">
        <v>78</v>
      </c>
    </row>
    <row r="444" s="2" customFormat="1">
      <c r="A444" s="40"/>
      <c r="B444" s="41"/>
      <c r="C444" s="42"/>
      <c r="D444" s="225" t="s">
        <v>266</v>
      </c>
      <c r="E444" s="42"/>
      <c r="F444" s="226" t="s">
        <v>699</v>
      </c>
      <c r="G444" s="42"/>
      <c r="H444" s="42"/>
      <c r="I444" s="222"/>
      <c r="J444" s="42"/>
      <c r="K444" s="42"/>
      <c r="L444" s="46"/>
      <c r="M444" s="223"/>
      <c r="N444" s="224"/>
      <c r="O444" s="86"/>
      <c r="P444" s="86"/>
      <c r="Q444" s="86"/>
      <c r="R444" s="86"/>
      <c r="S444" s="86"/>
      <c r="T444" s="86"/>
      <c r="U444" s="87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T444" s="19" t="s">
        <v>266</v>
      </c>
      <c r="AU444" s="19" t="s">
        <v>78</v>
      </c>
    </row>
    <row r="445" s="14" customFormat="1">
      <c r="A445" s="14"/>
      <c r="B445" s="237"/>
      <c r="C445" s="238"/>
      <c r="D445" s="220" t="s">
        <v>268</v>
      </c>
      <c r="E445" s="239" t="s">
        <v>19</v>
      </c>
      <c r="F445" s="240" t="s">
        <v>74</v>
      </c>
      <c r="G445" s="238"/>
      <c r="H445" s="241">
        <v>1</v>
      </c>
      <c r="I445" s="242"/>
      <c r="J445" s="238"/>
      <c r="K445" s="238"/>
      <c r="L445" s="243"/>
      <c r="M445" s="244"/>
      <c r="N445" s="245"/>
      <c r="O445" s="245"/>
      <c r="P445" s="245"/>
      <c r="Q445" s="245"/>
      <c r="R445" s="245"/>
      <c r="S445" s="245"/>
      <c r="T445" s="245"/>
      <c r="U445" s="246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47" t="s">
        <v>268</v>
      </c>
      <c r="AU445" s="247" t="s">
        <v>78</v>
      </c>
      <c r="AV445" s="14" t="s">
        <v>78</v>
      </c>
      <c r="AW445" s="14" t="s">
        <v>31</v>
      </c>
      <c r="AX445" s="14" t="s">
        <v>74</v>
      </c>
      <c r="AY445" s="247" t="s">
        <v>254</v>
      </c>
    </row>
    <row r="446" s="2" customFormat="1" ht="24.15" customHeight="1">
      <c r="A446" s="40"/>
      <c r="B446" s="41"/>
      <c r="C446" s="207" t="s">
        <v>700</v>
      </c>
      <c r="D446" s="207" t="s">
        <v>258</v>
      </c>
      <c r="E446" s="208" t="s">
        <v>701</v>
      </c>
      <c r="F446" s="209" t="s">
        <v>702</v>
      </c>
      <c r="G446" s="210" t="s">
        <v>426</v>
      </c>
      <c r="H446" s="211">
        <v>1.544</v>
      </c>
      <c r="I446" s="212"/>
      <c r="J446" s="213">
        <f>ROUND(I446*H446,2)</f>
        <v>0</v>
      </c>
      <c r="K446" s="209" t="s">
        <v>261</v>
      </c>
      <c r="L446" s="46"/>
      <c r="M446" s="214" t="s">
        <v>19</v>
      </c>
      <c r="N446" s="215" t="s">
        <v>41</v>
      </c>
      <c r="O446" s="86"/>
      <c r="P446" s="216">
        <f>O446*H446</f>
        <v>0</v>
      </c>
      <c r="Q446" s="216">
        <v>0</v>
      </c>
      <c r="R446" s="216">
        <f>Q446*H446</f>
        <v>0</v>
      </c>
      <c r="S446" s="216">
        <v>0</v>
      </c>
      <c r="T446" s="216">
        <f>S446*H446</f>
        <v>0</v>
      </c>
      <c r="U446" s="217" t="s">
        <v>19</v>
      </c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R446" s="218" t="s">
        <v>374</v>
      </c>
      <c r="AT446" s="218" t="s">
        <v>258</v>
      </c>
      <c r="AU446" s="218" t="s">
        <v>78</v>
      </c>
      <c r="AY446" s="19" t="s">
        <v>254</v>
      </c>
      <c r="BE446" s="219">
        <f>IF(N446="základní",J446,0)</f>
        <v>0</v>
      </c>
      <c r="BF446" s="219">
        <f>IF(N446="snížená",J446,0)</f>
        <v>0</v>
      </c>
      <c r="BG446" s="219">
        <f>IF(N446="zákl. přenesená",J446,0)</f>
        <v>0</v>
      </c>
      <c r="BH446" s="219">
        <f>IF(N446="sníž. přenesená",J446,0)</f>
        <v>0</v>
      </c>
      <c r="BI446" s="219">
        <f>IF(N446="nulová",J446,0)</f>
        <v>0</v>
      </c>
      <c r="BJ446" s="19" t="s">
        <v>78</v>
      </c>
      <c r="BK446" s="219">
        <f>ROUND(I446*H446,2)</f>
        <v>0</v>
      </c>
      <c r="BL446" s="19" t="s">
        <v>374</v>
      </c>
      <c r="BM446" s="218" t="s">
        <v>703</v>
      </c>
    </row>
    <row r="447" s="2" customFormat="1">
      <c r="A447" s="40"/>
      <c r="B447" s="41"/>
      <c r="C447" s="42"/>
      <c r="D447" s="220" t="s">
        <v>264</v>
      </c>
      <c r="E447" s="42"/>
      <c r="F447" s="221" t="s">
        <v>704</v>
      </c>
      <c r="G447" s="42"/>
      <c r="H447" s="42"/>
      <c r="I447" s="222"/>
      <c r="J447" s="42"/>
      <c r="K447" s="42"/>
      <c r="L447" s="46"/>
      <c r="M447" s="223"/>
      <c r="N447" s="224"/>
      <c r="O447" s="86"/>
      <c r="P447" s="86"/>
      <c r="Q447" s="86"/>
      <c r="R447" s="86"/>
      <c r="S447" s="86"/>
      <c r="T447" s="86"/>
      <c r="U447" s="87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T447" s="19" t="s">
        <v>264</v>
      </c>
      <c r="AU447" s="19" t="s">
        <v>78</v>
      </c>
    </row>
    <row r="448" s="2" customFormat="1">
      <c r="A448" s="40"/>
      <c r="B448" s="41"/>
      <c r="C448" s="42"/>
      <c r="D448" s="225" t="s">
        <v>266</v>
      </c>
      <c r="E448" s="42"/>
      <c r="F448" s="226" t="s">
        <v>705</v>
      </c>
      <c r="G448" s="42"/>
      <c r="H448" s="42"/>
      <c r="I448" s="222"/>
      <c r="J448" s="42"/>
      <c r="K448" s="42"/>
      <c r="L448" s="46"/>
      <c r="M448" s="223"/>
      <c r="N448" s="224"/>
      <c r="O448" s="86"/>
      <c r="P448" s="86"/>
      <c r="Q448" s="86"/>
      <c r="R448" s="86"/>
      <c r="S448" s="86"/>
      <c r="T448" s="86"/>
      <c r="U448" s="87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T448" s="19" t="s">
        <v>266</v>
      </c>
      <c r="AU448" s="19" t="s">
        <v>78</v>
      </c>
    </row>
    <row r="449" s="12" customFormat="1" ht="22.8" customHeight="1">
      <c r="A449" s="12"/>
      <c r="B449" s="191"/>
      <c r="C449" s="192"/>
      <c r="D449" s="193" t="s">
        <v>68</v>
      </c>
      <c r="E449" s="205" t="s">
        <v>706</v>
      </c>
      <c r="F449" s="205" t="s">
        <v>707</v>
      </c>
      <c r="G449" s="192"/>
      <c r="H449" s="192"/>
      <c r="I449" s="195"/>
      <c r="J449" s="206">
        <f>BK449</f>
        <v>0</v>
      </c>
      <c r="K449" s="192"/>
      <c r="L449" s="197"/>
      <c r="M449" s="198"/>
      <c r="N449" s="199"/>
      <c r="O449" s="199"/>
      <c r="P449" s="200">
        <f>SUM(P450:P545)</f>
        <v>0</v>
      </c>
      <c r="Q449" s="199"/>
      <c r="R449" s="200">
        <f>SUM(R450:R545)</f>
        <v>0.15775</v>
      </c>
      <c r="S449" s="199"/>
      <c r="T449" s="200">
        <f>SUM(T450:T545)</f>
        <v>0.85955999999999999</v>
      </c>
      <c r="U449" s="201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R449" s="202" t="s">
        <v>78</v>
      </c>
      <c r="AT449" s="203" t="s">
        <v>68</v>
      </c>
      <c r="AU449" s="203" t="s">
        <v>74</v>
      </c>
      <c r="AY449" s="202" t="s">
        <v>254</v>
      </c>
      <c r="BK449" s="204">
        <f>SUM(BK450:BK545)</f>
        <v>0</v>
      </c>
    </row>
    <row r="450" s="2" customFormat="1" ht="16.5" customHeight="1">
      <c r="A450" s="40"/>
      <c r="B450" s="41"/>
      <c r="C450" s="207" t="s">
        <v>708</v>
      </c>
      <c r="D450" s="207" t="s">
        <v>258</v>
      </c>
      <c r="E450" s="208" t="s">
        <v>709</v>
      </c>
      <c r="F450" s="209" t="s">
        <v>710</v>
      </c>
      <c r="G450" s="210" t="s">
        <v>83</v>
      </c>
      <c r="H450" s="211">
        <v>2</v>
      </c>
      <c r="I450" s="212"/>
      <c r="J450" s="213">
        <f>ROUND(I450*H450,2)</f>
        <v>0</v>
      </c>
      <c r="K450" s="209" t="s">
        <v>261</v>
      </c>
      <c r="L450" s="46"/>
      <c r="M450" s="214" t="s">
        <v>19</v>
      </c>
      <c r="N450" s="215" t="s">
        <v>41</v>
      </c>
      <c r="O450" s="86"/>
      <c r="P450" s="216">
        <f>O450*H450</f>
        <v>0</v>
      </c>
      <c r="Q450" s="216">
        <v>0</v>
      </c>
      <c r="R450" s="216">
        <f>Q450*H450</f>
        <v>0</v>
      </c>
      <c r="S450" s="216">
        <v>0.01098</v>
      </c>
      <c r="T450" s="216">
        <f>S450*H450</f>
        <v>0.02196</v>
      </c>
      <c r="U450" s="217" t="s">
        <v>19</v>
      </c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R450" s="218" t="s">
        <v>374</v>
      </c>
      <c r="AT450" s="218" t="s">
        <v>258</v>
      </c>
      <c r="AU450" s="218" t="s">
        <v>78</v>
      </c>
      <c r="AY450" s="19" t="s">
        <v>254</v>
      </c>
      <c r="BE450" s="219">
        <f>IF(N450="základní",J450,0)</f>
        <v>0</v>
      </c>
      <c r="BF450" s="219">
        <f>IF(N450="snížená",J450,0)</f>
        <v>0</v>
      </c>
      <c r="BG450" s="219">
        <f>IF(N450="zákl. přenesená",J450,0)</f>
        <v>0</v>
      </c>
      <c r="BH450" s="219">
        <f>IF(N450="sníž. přenesená",J450,0)</f>
        <v>0</v>
      </c>
      <c r="BI450" s="219">
        <f>IF(N450="nulová",J450,0)</f>
        <v>0</v>
      </c>
      <c r="BJ450" s="19" t="s">
        <v>78</v>
      </c>
      <c r="BK450" s="219">
        <f>ROUND(I450*H450,2)</f>
        <v>0</v>
      </c>
      <c r="BL450" s="19" t="s">
        <v>374</v>
      </c>
      <c r="BM450" s="218" t="s">
        <v>711</v>
      </c>
    </row>
    <row r="451" s="2" customFormat="1">
      <c r="A451" s="40"/>
      <c r="B451" s="41"/>
      <c r="C451" s="42"/>
      <c r="D451" s="220" t="s">
        <v>264</v>
      </c>
      <c r="E451" s="42"/>
      <c r="F451" s="221" t="s">
        <v>712</v>
      </c>
      <c r="G451" s="42"/>
      <c r="H451" s="42"/>
      <c r="I451" s="222"/>
      <c r="J451" s="42"/>
      <c r="K451" s="42"/>
      <c r="L451" s="46"/>
      <c r="M451" s="223"/>
      <c r="N451" s="224"/>
      <c r="O451" s="86"/>
      <c r="P451" s="86"/>
      <c r="Q451" s="86"/>
      <c r="R451" s="86"/>
      <c r="S451" s="86"/>
      <c r="T451" s="86"/>
      <c r="U451" s="87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T451" s="19" t="s">
        <v>264</v>
      </c>
      <c r="AU451" s="19" t="s">
        <v>78</v>
      </c>
    </row>
    <row r="452" s="2" customFormat="1">
      <c r="A452" s="40"/>
      <c r="B452" s="41"/>
      <c r="C452" s="42"/>
      <c r="D452" s="225" t="s">
        <v>266</v>
      </c>
      <c r="E452" s="42"/>
      <c r="F452" s="226" t="s">
        <v>713</v>
      </c>
      <c r="G452" s="42"/>
      <c r="H452" s="42"/>
      <c r="I452" s="222"/>
      <c r="J452" s="42"/>
      <c r="K452" s="42"/>
      <c r="L452" s="46"/>
      <c r="M452" s="223"/>
      <c r="N452" s="224"/>
      <c r="O452" s="86"/>
      <c r="P452" s="86"/>
      <c r="Q452" s="86"/>
      <c r="R452" s="86"/>
      <c r="S452" s="86"/>
      <c r="T452" s="86"/>
      <c r="U452" s="87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T452" s="19" t="s">
        <v>266</v>
      </c>
      <c r="AU452" s="19" t="s">
        <v>78</v>
      </c>
    </row>
    <row r="453" s="13" customFormat="1">
      <c r="A453" s="13"/>
      <c r="B453" s="227"/>
      <c r="C453" s="228"/>
      <c r="D453" s="220" t="s">
        <v>268</v>
      </c>
      <c r="E453" s="229" t="s">
        <v>19</v>
      </c>
      <c r="F453" s="230" t="s">
        <v>714</v>
      </c>
      <c r="G453" s="228"/>
      <c r="H453" s="229" t="s">
        <v>19</v>
      </c>
      <c r="I453" s="231"/>
      <c r="J453" s="228"/>
      <c r="K453" s="228"/>
      <c r="L453" s="232"/>
      <c r="M453" s="233"/>
      <c r="N453" s="234"/>
      <c r="O453" s="234"/>
      <c r="P453" s="234"/>
      <c r="Q453" s="234"/>
      <c r="R453" s="234"/>
      <c r="S453" s="234"/>
      <c r="T453" s="234"/>
      <c r="U453" s="235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6" t="s">
        <v>268</v>
      </c>
      <c r="AU453" s="236" t="s">
        <v>78</v>
      </c>
      <c r="AV453" s="13" t="s">
        <v>74</v>
      </c>
      <c r="AW453" s="13" t="s">
        <v>31</v>
      </c>
      <c r="AX453" s="13" t="s">
        <v>69</v>
      </c>
      <c r="AY453" s="236" t="s">
        <v>254</v>
      </c>
    </row>
    <row r="454" s="14" customFormat="1">
      <c r="A454" s="14"/>
      <c r="B454" s="237"/>
      <c r="C454" s="238"/>
      <c r="D454" s="220" t="s">
        <v>268</v>
      </c>
      <c r="E454" s="239" t="s">
        <v>19</v>
      </c>
      <c r="F454" s="240" t="s">
        <v>715</v>
      </c>
      <c r="G454" s="238"/>
      <c r="H454" s="241">
        <v>2</v>
      </c>
      <c r="I454" s="242"/>
      <c r="J454" s="238"/>
      <c r="K454" s="238"/>
      <c r="L454" s="243"/>
      <c r="M454" s="244"/>
      <c r="N454" s="245"/>
      <c r="O454" s="245"/>
      <c r="P454" s="245"/>
      <c r="Q454" s="245"/>
      <c r="R454" s="245"/>
      <c r="S454" s="245"/>
      <c r="T454" s="245"/>
      <c r="U454" s="246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47" t="s">
        <v>268</v>
      </c>
      <c r="AU454" s="247" t="s">
        <v>78</v>
      </c>
      <c r="AV454" s="14" t="s">
        <v>78</v>
      </c>
      <c r="AW454" s="14" t="s">
        <v>31</v>
      </c>
      <c r="AX454" s="14" t="s">
        <v>74</v>
      </c>
      <c r="AY454" s="247" t="s">
        <v>254</v>
      </c>
    </row>
    <row r="455" s="2" customFormat="1" ht="16.5" customHeight="1">
      <c r="A455" s="40"/>
      <c r="B455" s="41"/>
      <c r="C455" s="207" t="s">
        <v>716</v>
      </c>
      <c r="D455" s="207" t="s">
        <v>258</v>
      </c>
      <c r="E455" s="208" t="s">
        <v>717</v>
      </c>
      <c r="F455" s="209" t="s">
        <v>718</v>
      </c>
      <c r="G455" s="210" t="s">
        <v>393</v>
      </c>
      <c r="H455" s="211">
        <v>1</v>
      </c>
      <c r="I455" s="212"/>
      <c r="J455" s="213">
        <f>ROUND(I455*H455,2)</f>
        <v>0</v>
      </c>
      <c r="K455" s="209" t="s">
        <v>261</v>
      </c>
      <c r="L455" s="46"/>
      <c r="M455" s="214" t="s">
        <v>19</v>
      </c>
      <c r="N455" s="215" t="s">
        <v>41</v>
      </c>
      <c r="O455" s="86"/>
      <c r="P455" s="216">
        <f>O455*H455</f>
        <v>0</v>
      </c>
      <c r="Q455" s="216">
        <v>0</v>
      </c>
      <c r="R455" s="216">
        <f>Q455*H455</f>
        <v>0</v>
      </c>
      <c r="S455" s="216">
        <v>0.001</v>
      </c>
      <c r="T455" s="216">
        <f>S455*H455</f>
        <v>0.001</v>
      </c>
      <c r="U455" s="217" t="s">
        <v>19</v>
      </c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R455" s="218" t="s">
        <v>374</v>
      </c>
      <c r="AT455" s="218" t="s">
        <v>258</v>
      </c>
      <c r="AU455" s="218" t="s">
        <v>78</v>
      </c>
      <c r="AY455" s="19" t="s">
        <v>254</v>
      </c>
      <c r="BE455" s="219">
        <f>IF(N455="základní",J455,0)</f>
        <v>0</v>
      </c>
      <c r="BF455" s="219">
        <f>IF(N455="snížená",J455,0)</f>
        <v>0</v>
      </c>
      <c r="BG455" s="219">
        <f>IF(N455="zákl. přenesená",J455,0)</f>
        <v>0</v>
      </c>
      <c r="BH455" s="219">
        <f>IF(N455="sníž. přenesená",J455,0)</f>
        <v>0</v>
      </c>
      <c r="BI455" s="219">
        <f>IF(N455="nulová",J455,0)</f>
        <v>0</v>
      </c>
      <c r="BJ455" s="19" t="s">
        <v>78</v>
      </c>
      <c r="BK455" s="219">
        <f>ROUND(I455*H455,2)</f>
        <v>0</v>
      </c>
      <c r="BL455" s="19" t="s">
        <v>374</v>
      </c>
      <c r="BM455" s="218" t="s">
        <v>719</v>
      </c>
    </row>
    <row r="456" s="2" customFormat="1">
      <c r="A456" s="40"/>
      <c r="B456" s="41"/>
      <c r="C456" s="42"/>
      <c r="D456" s="220" t="s">
        <v>264</v>
      </c>
      <c r="E456" s="42"/>
      <c r="F456" s="221" t="s">
        <v>720</v>
      </c>
      <c r="G456" s="42"/>
      <c r="H456" s="42"/>
      <c r="I456" s="222"/>
      <c r="J456" s="42"/>
      <c r="K456" s="42"/>
      <c r="L456" s="46"/>
      <c r="M456" s="223"/>
      <c r="N456" s="224"/>
      <c r="O456" s="86"/>
      <c r="P456" s="86"/>
      <c r="Q456" s="86"/>
      <c r="R456" s="86"/>
      <c r="S456" s="86"/>
      <c r="T456" s="86"/>
      <c r="U456" s="87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T456" s="19" t="s">
        <v>264</v>
      </c>
      <c r="AU456" s="19" t="s">
        <v>78</v>
      </c>
    </row>
    <row r="457" s="2" customFormat="1">
      <c r="A457" s="40"/>
      <c r="B457" s="41"/>
      <c r="C457" s="42"/>
      <c r="D457" s="225" t="s">
        <v>266</v>
      </c>
      <c r="E457" s="42"/>
      <c r="F457" s="226" t="s">
        <v>721</v>
      </c>
      <c r="G457" s="42"/>
      <c r="H457" s="42"/>
      <c r="I457" s="222"/>
      <c r="J457" s="42"/>
      <c r="K457" s="42"/>
      <c r="L457" s="46"/>
      <c r="M457" s="223"/>
      <c r="N457" s="224"/>
      <c r="O457" s="86"/>
      <c r="P457" s="86"/>
      <c r="Q457" s="86"/>
      <c r="R457" s="86"/>
      <c r="S457" s="86"/>
      <c r="T457" s="86"/>
      <c r="U457" s="87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T457" s="19" t="s">
        <v>266</v>
      </c>
      <c r="AU457" s="19" t="s">
        <v>78</v>
      </c>
    </row>
    <row r="458" s="14" customFormat="1">
      <c r="A458" s="14"/>
      <c r="B458" s="237"/>
      <c r="C458" s="238"/>
      <c r="D458" s="220" t="s">
        <v>268</v>
      </c>
      <c r="E458" s="239" t="s">
        <v>19</v>
      </c>
      <c r="F458" s="240" t="s">
        <v>74</v>
      </c>
      <c r="G458" s="238"/>
      <c r="H458" s="241">
        <v>1</v>
      </c>
      <c r="I458" s="242"/>
      <c r="J458" s="238"/>
      <c r="K458" s="238"/>
      <c r="L458" s="243"/>
      <c r="M458" s="244"/>
      <c r="N458" s="245"/>
      <c r="O458" s="245"/>
      <c r="P458" s="245"/>
      <c r="Q458" s="245"/>
      <c r="R458" s="245"/>
      <c r="S458" s="245"/>
      <c r="T458" s="245"/>
      <c r="U458" s="246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47" t="s">
        <v>268</v>
      </c>
      <c r="AU458" s="247" t="s">
        <v>78</v>
      </c>
      <c r="AV458" s="14" t="s">
        <v>78</v>
      </c>
      <c r="AW458" s="14" t="s">
        <v>31</v>
      </c>
      <c r="AX458" s="14" t="s">
        <v>74</v>
      </c>
      <c r="AY458" s="247" t="s">
        <v>254</v>
      </c>
    </row>
    <row r="459" s="2" customFormat="1" ht="24.15" customHeight="1">
      <c r="A459" s="40"/>
      <c r="B459" s="41"/>
      <c r="C459" s="207" t="s">
        <v>722</v>
      </c>
      <c r="D459" s="207" t="s">
        <v>258</v>
      </c>
      <c r="E459" s="208" t="s">
        <v>723</v>
      </c>
      <c r="F459" s="209" t="s">
        <v>724</v>
      </c>
      <c r="G459" s="210" t="s">
        <v>393</v>
      </c>
      <c r="H459" s="211">
        <v>7</v>
      </c>
      <c r="I459" s="212"/>
      <c r="J459" s="213">
        <f>ROUND(I459*H459,2)</f>
        <v>0</v>
      </c>
      <c r="K459" s="209" t="s">
        <v>261</v>
      </c>
      <c r="L459" s="46"/>
      <c r="M459" s="214" t="s">
        <v>19</v>
      </c>
      <c r="N459" s="215" t="s">
        <v>41</v>
      </c>
      <c r="O459" s="86"/>
      <c r="P459" s="216">
        <f>O459*H459</f>
        <v>0</v>
      </c>
      <c r="Q459" s="216">
        <v>0</v>
      </c>
      <c r="R459" s="216">
        <f>Q459*H459</f>
        <v>0</v>
      </c>
      <c r="S459" s="216">
        <v>0</v>
      </c>
      <c r="T459" s="216">
        <f>S459*H459</f>
        <v>0</v>
      </c>
      <c r="U459" s="217" t="s">
        <v>19</v>
      </c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R459" s="218" t="s">
        <v>374</v>
      </c>
      <c r="AT459" s="218" t="s">
        <v>258</v>
      </c>
      <c r="AU459" s="218" t="s">
        <v>78</v>
      </c>
      <c r="AY459" s="19" t="s">
        <v>254</v>
      </c>
      <c r="BE459" s="219">
        <f>IF(N459="základní",J459,0)</f>
        <v>0</v>
      </c>
      <c r="BF459" s="219">
        <f>IF(N459="snížená",J459,0)</f>
        <v>0</v>
      </c>
      <c r="BG459" s="219">
        <f>IF(N459="zákl. přenesená",J459,0)</f>
        <v>0</v>
      </c>
      <c r="BH459" s="219">
        <f>IF(N459="sníž. přenesená",J459,0)</f>
        <v>0</v>
      </c>
      <c r="BI459" s="219">
        <f>IF(N459="nulová",J459,0)</f>
        <v>0</v>
      </c>
      <c r="BJ459" s="19" t="s">
        <v>78</v>
      </c>
      <c r="BK459" s="219">
        <f>ROUND(I459*H459,2)</f>
        <v>0</v>
      </c>
      <c r="BL459" s="19" t="s">
        <v>374</v>
      </c>
      <c r="BM459" s="218" t="s">
        <v>725</v>
      </c>
    </row>
    <row r="460" s="2" customFormat="1">
      <c r="A460" s="40"/>
      <c r="B460" s="41"/>
      <c r="C460" s="42"/>
      <c r="D460" s="220" t="s">
        <v>264</v>
      </c>
      <c r="E460" s="42"/>
      <c r="F460" s="221" t="s">
        <v>726</v>
      </c>
      <c r="G460" s="42"/>
      <c r="H460" s="42"/>
      <c r="I460" s="222"/>
      <c r="J460" s="42"/>
      <c r="K460" s="42"/>
      <c r="L460" s="46"/>
      <c r="M460" s="223"/>
      <c r="N460" s="224"/>
      <c r="O460" s="86"/>
      <c r="P460" s="86"/>
      <c r="Q460" s="86"/>
      <c r="R460" s="86"/>
      <c r="S460" s="86"/>
      <c r="T460" s="86"/>
      <c r="U460" s="87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T460" s="19" t="s">
        <v>264</v>
      </c>
      <c r="AU460" s="19" t="s">
        <v>78</v>
      </c>
    </row>
    <row r="461" s="2" customFormat="1">
      <c r="A461" s="40"/>
      <c r="B461" s="41"/>
      <c r="C461" s="42"/>
      <c r="D461" s="225" t="s">
        <v>266</v>
      </c>
      <c r="E461" s="42"/>
      <c r="F461" s="226" t="s">
        <v>727</v>
      </c>
      <c r="G461" s="42"/>
      <c r="H461" s="42"/>
      <c r="I461" s="222"/>
      <c r="J461" s="42"/>
      <c r="K461" s="42"/>
      <c r="L461" s="46"/>
      <c r="M461" s="223"/>
      <c r="N461" s="224"/>
      <c r="O461" s="86"/>
      <c r="P461" s="86"/>
      <c r="Q461" s="86"/>
      <c r="R461" s="86"/>
      <c r="S461" s="86"/>
      <c r="T461" s="86"/>
      <c r="U461" s="87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T461" s="19" t="s">
        <v>266</v>
      </c>
      <c r="AU461" s="19" t="s">
        <v>78</v>
      </c>
    </row>
    <row r="462" s="13" customFormat="1">
      <c r="A462" s="13"/>
      <c r="B462" s="227"/>
      <c r="C462" s="228"/>
      <c r="D462" s="220" t="s">
        <v>268</v>
      </c>
      <c r="E462" s="229" t="s">
        <v>19</v>
      </c>
      <c r="F462" s="230" t="s">
        <v>728</v>
      </c>
      <c r="G462" s="228"/>
      <c r="H462" s="229" t="s">
        <v>19</v>
      </c>
      <c r="I462" s="231"/>
      <c r="J462" s="228"/>
      <c r="K462" s="228"/>
      <c r="L462" s="232"/>
      <c r="M462" s="233"/>
      <c r="N462" s="234"/>
      <c r="O462" s="234"/>
      <c r="P462" s="234"/>
      <c r="Q462" s="234"/>
      <c r="R462" s="234"/>
      <c r="S462" s="234"/>
      <c r="T462" s="234"/>
      <c r="U462" s="235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6" t="s">
        <v>268</v>
      </c>
      <c r="AU462" s="236" t="s">
        <v>78</v>
      </c>
      <c r="AV462" s="13" t="s">
        <v>74</v>
      </c>
      <c r="AW462" s="13" t="s">
        <v>31</v>
      </c>
      <c r="AX462" s="13" t="s">
        <v>69</v>
      </c>
      <c r="AY462" s="236" t="s">
        <v>254</v>
      </c>
    </row>
    <row r="463" s="14" customFormat="1">
      <c r="A463" s="14"/>
      <c r="B463" s="237"/>
      <c r="C463" s="238"/>
      <c r="D463" s="220" t="s">
        <v>268</v>
      </c>
      <c r="E463" s="239" t="s">
        <v>19</v>
      </c>
      <c r="F463" s="240" t="s">
        <v>74</v>
      </c>
      <c r="G463" s="238"/>
      <c r="H463" s="241">
        <v>1</v>
      </c>
      <c r="I463" s="242"/>
      <c r="J463" s="238"/>
      <c r="K463" s="238"/>
      <c r="L463" s="243"/>
      <c r="M463" s="244"/>
      <c r="N463" s="245"/>
      <c r="O463" s="245"/>
      <c r="P463" s="245"/>
      <c r="Q463" s="245"/>
      <c r="R463" s="245"/>
      <c r="S463" s="245"/>
      <c r="T463" s="245"/>
      <c r="U463" s="246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47" t="s">
        <v>268</v>
      </c>
      <c r="AU463" s="247" t="s">
        <v>78</v>
      </c>
      <c r="AV463" s="14" t="s">
        <v>78</v>
      </c>
      <c r="AW463" s="14" t="s">
        <v>31</v>
      </c>
      <c r="AX463" s="14" t="s">
        <v>69</v>
      </c>
      <c r="AY463" s="247" t="s">
        <v>254</v>
      </c>
    </row>
    <row r="464" s="13" customFormat="1">
      <c r="A464" s="13"/>
      <c r="B464" s="227"/>
      <c r="C464" s="228"/>
      <c r="D464" s="220" t="s">
        <v>268</v>
      </c>
      <c r="E464" s="229" t="s">
        <v>19</v>
      </c>
      <c r="F464" s="230" t="s">
        <v>729</v>
      </c>
      <c r="G464" s="228"/>
      <c r="H464" s="229" t="s">
        <v>19</v>
      </c>
      <c r="I464" s="231"/>
      <c r="J464" s="228"/>
      <c r="K464" s="228"/>
      <c r="L464" s="232"/>
      <c r="M464" s="233"/>
      <c r="N464" s="234"/>
      <c r="O464" s="234"/>
      <c r="P464" s="234"/>
      <c r="Q464" s="234"/>
      <c r="R464" s="234"/>
      <c r="S464" s="234"/>
      <c r="T464" s="234"/>
      <c r="U464" s="235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6" t="s">
        <v>268</v>
      </c>
      <c r="AU464" s="236" t="s">
        <v>78</v>
      </c>
      <c r="AV464" s="13" t="s">
        <v>74</v>
      </c>
      <c r="AW464" s="13" t="s">
        <v>31</v>
      </c>
      <c r="AX464" s="13" t="s">
        <v>69</v>
      </c>
      <c r="AY464" s="236" t="s">
        <v>254</v>
      </c>
    </row>
    <row r="465" s="14" customFormat="1">
      <c r="A465" s="14"/>
      <c r="B465" s="237"/>
      <c r="C465" s="238"/>
      <c r="D465" s="220" t="s">
        <v>268</v>
      </c>
      <c r="E465" s="239" t="s">
        <v>19</v>
      </c>
      <c r="F465" s="240" t="s">
        <v>74</v>
      </c>
      <c r="G465" s="238"/>
      <c r="H465" s="241">
        <v>1</v>
      </c>
      <c r="I465" s="242"/>
      <c r="J465" s="238"/>
      <c r="K465" s="238"/>
      <c r="L465" s="243"/>
      <c r="M465" s="244"/>
      <c r="N465" s="245"/>
      <c r="O465" s="245"/>
      <c r="P465" s="245"/>
      <c r="Q465" s="245"/>
      <c r="R465" s="245"/>
      <c r="S465" s="245"/>
      <c r="T465" s="245"/>
      <c r="U465" s="246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47" t="s">
        <v>268</v>
      </c>
      <c r="AU465" s="247" t="s">
        <v>78</v>
      </c>
      <c r="AV465" s="14" t="s">
        <v>78</v>
      </c>
      <c r="AW465" s="14" t="s">
        <v>31</v>
      </c>
      <c r="AX465" s="14" t="s">
        <v>69</v>
      </c>
      <c r="AY465" s="247" t="s">
        <v>254</v>
      </c>
    </row>
    <row r="466" s="13" customFormat="1">
      <c r="A466" s="13"/>
      <c r="B466" s="227"/>
      <c r="C466" s="228"/>
      <c r="D466" s="220" t="s">
        <v>268</v>
      </c>
      <c r="E466" s="229" t="s">
        <v>19</v>
      </c>
      <c r="F466" s="230" t="s">
        <v>730</v>
      </c>
      <c r="G466" s="228"/>
      <c r="H466" s="229" t="s">
        <v>19</v>
      </c>
      <c r="I466" s="231"/>
      <c r="J466" s="228"/>
      <c r="K466" s="228"/>
      <c r="L466" s="232"/>
      <c r="M466" s="233"/>
      <c r="N466" s="234"/>
      <c r="O466" s="234"/>
      <c r="P466" s="234"/>
      <c r="Q466" s="234"/>
      <c r="R466" s="234"/>
      <c r="S466" s="234"/>
      <c r="T466" s="234"/>
      <c r="U466" s="235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6" t="s">
        <v>268</v>
      </c>
      <c r="AU466" s="236" t="s">
        <v>78</v>
      </c>
      <c r="AV466" s="13" t="s">
        <v>74</v>
      </c>
      <c r="AW466" s="13" t="s">
        <v>31</v>
      </c>
      <c r="AX466" s="13" t="s">
        <v>69</v>
      </c>
      <c r="AY466" s="236" t="s">
        <v>254</v>
      </c>
    </row>
    <row r="467" s="14" customFormat="1">
      <c r="A467" s="14"/>
      <c r="B467" s="237"/>
      <c r="C467" s="238"/>
      <c r="D467" s="220" t="s">
        <v>268</v>
      </c>
      <c r="E467" s="239" t="s">
        <v>19</v>
      </c>
      <c r="F467" s="240" t="s">
        <v>85</v>
      </c>
      <c r="G467" s="238"/>
      <c r="H467" s="241">
        <v>3</v>
      </c>
      <c r="I467" s="242"/>
      <c r="J467" s="238"/>
      <c r="K467" s="238"/>
      <c r="L467" s="243"/>
      <c r="M467" s="244"/>
      <c r="N467" s="245"/>
      <c r="O467" s="245"/>
      <c r="P467" s="245"/>
      <c r="Q467" s="245"/>
      <c r="R467" s="245"/>
      <c r="S467" s="245"/>
      <c r="T467" s="245"/>
      <c r="U467" s="246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47" t="s">
        <v>268</v>
      </c>
      <c r="AU467" s="247" t="s">
        <v>78</v>
      </c>
      <c r="AV467" s="14" t="s">
        <v>78</v>
      </c>
      <c r="AW467" s="14" t="s">
        <v>31</v>
      </c>
      <c r="AX467" s="14" t="s">
        <v>69</v>
      </c>
      <c r="AY467" s="247" t="s">
        <v>254</v>
      </c>
    </row>
    <row r="468" s="13" customFormat="1">
      <c r="A468" s="13"/>
      <c r="B468" s="227"/>
      <c r="C468" s="228"/>
      <c r="D468" s="220" t="s">
        <v>268</v>
      </c>
      <c r="E468" s="229" t="s">
        <v>19</v>
      </c>
      <c r="F468" s="230" t="s">
        <v>731</v>
      </c>
      <c r="G468" s="228"/>
      <c r="H468" s="229" t="s">
        <v>19</v>
      </c>
      <c r="I468" s="231"/>
      <c r="J468" s="228"/>
      <c r="K468" s="228"/>
      <c r="L468" s="232"/>
      <c r="M468" s="233"/>
      <c r="N468" s="234"/>
      <c r="O468" s="234"/>
      <c r="P468" s="234"/>
      <c r="Q468" s="234"/>
      <c r="R468" s="234"/>
      <c r="S468" s="234"/>
      <c r="T468" s="234"/>
      <c r="U468" s="235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6" t="s">
        <v>268</v>
      </c>
      <c r="AU468" s="236" t="s">
        <v>78</v>
      </c>
      <c r="AV468" s="13" t="s">
        <v>74</v>
      </c>
      <c r="AW468" s="13" t="s">
        <v>31</v>
      </c>
      <c r="AX468" s="13" t="s">
        <v>69</v>
      </c>
      <c r="AY468" s="236" t="s">
        <v>254</v>
      </c>
    </row>
    <row r="469" s="14" customFormat="1">
      <c r="A469" s="14"/>
      <c r="B469" s="237"/>
      <c r="C469" s="238"/>
      <c r="D469" s="220" t="s">
        <v>268</v>
      </c>
      <c r="E469" s="239" t="s">
        <v>19</v>
      </c>
      <c r="F469" s="240" t="s">
        <v>78</v>
      </c>
      <c r="G469" s="238"/>
      <c r="H469" s="241">
        <v>2</v>
      </c>
      <c r="I469" s="242"/>
      <c r="J469" s="238"/>
      <c r="K469" s="238"/>
      <c r="L469" s="243"/>
      <c r="M469" s="244"/>
      <c r="N469" s="245"/>
      <c r="O469" s="245"/>
      <c r="P469" s="245"/>
      <c r="Q469" s="245"/>
      <c r="R469" s="245"/>
      <c r="S469" s="245"/>
      <c r="T469" s="245"/>
      <c r="U469" s="246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47" t="s">
        <v>268</v>
      </c>
      <c r="AU469" s="247" t="s">
        <v>78</v>
      </c>
      <c r="AV469" s="14" t="s">
        <v>78</v>
      </c>
      <c r="AW469" s="14" t="s">
        <v>31</v>
      </c>
      <c r="AX469" s="14" t="s">
        <v>69</v>
      </c>
      <c r="AY469" s="247" t="s">
        <v>254</v>
      </c>
    </row>
    <row r="470" s="15" customFormat="1">
      <c r="A470" s="15"/>
      <c r="B470" s="248"/>
      <c r="C470" s="249"/>
      <c r="D470" s="220" t="s">
        <v>268</v>
      </c>
      <c r="E470" s="250" t="s">
        <v>19</v>
      </c>
      <c r="F470" s="251" t="s">
        <v>285</v>
      </c>
      <c r="G470" s="249"/>
      <c r="H470" s="252">
        <v>7</v>
      </c>
      <c r="I470" s="253"/>
      <c r="J470" s="249"/>
      <c r="K470" s="249"/>
      <c r="L470" s="254"/>
      <c r="M470" s="255"/>
      <c r="N470" s="256"/>
      <c r="O470" s="256"/>
      <c r="P470" s="256"/>
      <c r="Q470" s="256"/>
      <c r="R470" s="256"/>
      <c r="S470" s="256"/>
      <c r="T470" s="256"/>
      <c r="U470" s="257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T470" s="258" t="s">
        <v>268</v>
      </c>
      <c r="AU470" s="258" t="s">
        <v>78</v>
      </c>
      <c r="AV470" s="15" t="s">
        <v>262</v>
      </c>
      <c r="AW470" s="15" t="s">
        <v>31</v>
      </c>
      <c r="AX470" s="15" t="s">
        <v>74</v>
      </c>
      <c r="AY470" s="258" t="s">
        <v>254</v>
      </c>
    </row>
    <row r="471" s="2" customFormat="1" ht="24.15" customHeight="1">
      <c r="A471" s="40"/>
      <c r="B471" s="41"/>
      <c r="C471" s="259" t="s">
        <v>732</v>
      </c>
      <c r="D471" s="259" t="s">
        <v>308</v>
      </c>
      <c r="E471" s="260" t="s">
        <v>733</v>
      </c>
      <c r="F471" s="261" t="s">
        <v>734</v>
      </c>
      <c r="G471" s="262" t="s">
        <v>393</v>
      </c>
      <c r="H471" s="263">
        <v>1</v>
      </c>
      <c r="I471" s="264"/>
      <c r="J471" s="265">
        <f>ROUND(I471*H471,2)</f>
        <v>0</v>
      </c>
      <c r="K471" s="261" t="s">
        <v>261</v>
      </c>
      <c r="L471" s="266"/>
      <c r="M471" s="267" t="s">
        <v>19</v>
      </c>
      <c r="N471" s="268" t="s">
        <v>41</v>
      </c>
      <c r="O471" s="86"/>
      <c r="P471" s="216">
        <f>O471*H471</f>
        <v>0</v>
      </c>
      <c r="Q471" s="216">
        <v>0.012999999999999999</v>
      </c>
      <c r="R471" s="216">
        <f>Q471*H471</f>
        <v>0.012999999999999999</v>
      </c>
      <c r="S471" s="216">
        <v>0</v>
      </c>
      <c r="T471" s="216">
        <f>S471*H471</f>
        <v>0</v>
      </c>
      <c r="U471" s="217" t="s">
        <v>19</v>
      </c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R471" s="218" t="s">
        <v>497</v>
      </c>
      <c r="AT471" s="218" t="s">
        <v>308</v>
      </c>
      <c r="AU471" s="218" t="s">
        <v>78</v>
      </c>
      <c r="AY471" s="19" t="s">
        <v>254</v>
      </c>
      <c r="BE471" s="219">
        <f>IF(N471="základní",J471,0)</f>
        <v>0</v>
      </c>
      <c r="BF471" s="219">
        <f>IF(N471="snížená",J471,0)</f>
        <v>0</v>
      </c>
      <c r="BG471" s="219">
        <f>IF(N471="zákl. přenesená",J471,0)</f>
        <v>0</v>
      </c>
      <c r="BH471" s="219">
        <f>IF(N471="sníž. přenesená",J471,0)</f>
        <v>0</v>
      </c>
      <c r="BI471" s="219">
        <f>IF(N471="nulová",J471,0)</f>
        <v>0</v>
      </c>
      <c r="BJ471" s="19" t="s">
        <v>78</v>
      </c>
      <c r="BK471" s="219">
        <f>ROUND(I471*H471,2)</f>
        <v>0</v>
      </c>
      <c r="BL471" s="19" t="s">
        <v>374</v>
      </c>
      <c r="BM471" s="218" t="s">
        <v>735</v>
      </c>
    </row>
    <row r="472" s="2" customFormat="1">
      <c r="A472" s="40"/>
      <c r="B472" s="41"/>
      <c r="C472" s="42"/>
      <c r="D472" s="220" t="s">
        <v>264</v>
      </c>
      <c r="E472" s="42"/>
      <c r="F472" s="221" t="s">
        <v>734</v>
      </c>
      <c r="G472" s="42"/>
      <c r="H472" s="42"/>
      <c r="I472" s="222"/>
      <c r="J472" s="42"/>
      <c r="K472" s="42"/>
      <c r="L472" s="46"/>
      <c r="M472" s="223"/>
      <c r="N472" s="224"/>
      <c r="O472" s="86"/>
      <c r="P472" s="86"/>
      <c r="Q472" s="86"/>
      <c r="R472" s="86"/>
      <c r="S472" s="86"/>
      <c r="T472" s="86"/>
      <c r="U472" s="87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T472" s="19" t="s">
        <v>264</v>
      </c>
      <c r="AU472" s="19" t="s">
        <v>78</v>
      </c>
    </row>
    <row r="473" s="13" customFormat="1">
      <c r="A473" s="13"/>
      <c r="B473" s="227"/>
      <c r="C473" s="228"/>
      <c r="D473" s="220" t="s">
        <v>268</v>
      </c>
      <c r="E473" s="229" t="s">
        <v>19</v>
      </c>
      <c r="F473" s="230" t="s">
        <v>728</v>
      </c>
      <c r="G473" s="228"/>
      <c r="H473" s="229" t="s">
        <v>19</v>
      </c>
      <c r="I473" s="231"/>
      <c r="J473" s="228"/>
      <c r="K473" s="228"/>
      <c r="L473" s="232"/>
      <c r="M473" s="233"/>
      <c r="N473" s="234"/>
      <c r="O473" s="234"/>
      <c r="P473" s="234"/>
      <c r="Q473" s="234"/>
      <c r="R473" s="234"/>
      <c r="S473" s="234"/>
      <c r="T473" s="234"/>
      <c r="U473" s="235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6" t="s">
        <v>268</v>
      </c>
      <c r="AU473" s="236" t="s">
        <v>78</v>
      </c>
      <c r="AV473" s="13" t="s">
        <v>74</v>
      </c>
      <c r="AW473" s="13" t="s">
        <v>31</v>
      </c>
      <c r="AX473" s="13" t="s">
        <v>69</v>
      </c>
      <c r="AY473" s="236" t="s">
        <v>254</v>
      </c>
    </row>
    <row r="474" s="14" customFormat="1">
      <c r="A474" s="14"/>
      <c r="B474" s="237"/>
      <c r="C474" s="238"/>
      <c r="D474" s="220" t="s">
        <v>268</v>
      </c>
      <c r="E474" s="239" t="s">
        <v>19</v>
      </c>
      <c r="F474" s="240" t="s">
        <v>74</v>
      </c>
      <c r="G474" s="238"/>
      <c r="H474" s="241">
        <v>1</v>
      </c>
      <c r="I474" s="242"/>
      <c r="J474" s="238"/>
      <c r="K474" s="238"/>
      <c r="L474" s="243"/>
      <c r="M474" s="244"/>
      <c r="N474" s="245"/>
      <c r="O474" s="245"/>
      <c r="P474" s="245"/>
      <c r="Q474" s="245"/>
      <c r="R474" s="245"/>
      <c r="S474" s="245"/>
      <c r="T474" s="245"/>
      <c r="U474" s="246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47" t="s">
        <v>268</v>
      </c>
      <c r="AU474" s="247" t="s">
        <v>78</v>
      </c>
      <c r="AV474" s="14" t="s">
        <v>78</v>
      </c>
      <c r="AW474" s="14" t="s">
        <v>31</v>
      </c>
      <c r="AX474" s="14" t="s">
        <v>74</v>
      </c>
      <c r="AY474" s="247" t="s">
        <v>254</v>
      </c>
    </row>
    <row r="475" s="2" customFormat="1" ht="24.15" customHeight="1">
      <c r="A475" s="40"/>
      <c r="B475" s="41"/>
      <c r="C475" s="259" t="s">
        <v>736</v>
      </c>
      <c r="D475" s="259" t="s">
        <v>308</v>
      </c>
      <c r="E475" s="260" t="s">
        <v>737</v>
      </c>
      <c r="F475" s="261" t="s">
        <v>738</v>
      </c>
      <c r="G475" s="262" t="s">
        <v>393</v>
      </c>
      <c r="H475" s="263">
        <v>1</v>
      </c>
      <c r="I475" s="264"/>
      <c r="J475" s="265">
        <f>ROUND(I475*H475,2)</f>
        <v>0</v>
      </c>
      <c r="K475" s="261" t="s">
        <v>261</v>
      </c>
      <c r="L475" s="266"/>
      <c r="M475" s="267" t="s">
        <v>19</v>
      </c>
      <c r="N475" s="268" t="s">
        <v>41</v>
      </c>
      <c r="O475" s="86"/>
      <c r="P475" s="216">
        <f>O475*H475</f>
        <v>0</v>
      </c>
      <c r="Q475" s="216">
        <v>0.014500000000000001</v>
      </c>
      <c r="R475" s="216">
        <f>Q475*H475</f>
        <v>0.014500000000000001</v>
      </c>
      <c r="S475" s="216">
        <v>0</v>
      </c>
      <c r="T475" s="216">
        <f>S475*H475</f>
        <v>0</v>
      </c>
      <c r="U475" s="217" t="s">
        <v>19</v>
      </c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R475" s="218" t="s">
        <v>497</v>
      </c>
      <c r="AT475" s="218" t="s">
        <v>308</v>
      </c>
      <c r="AU475" s="218" t="s">
        <v>78</v>
      </c>
      <c r="AY475" s="19" t="s">
        <v>254</v>
      </c>
      <c r="BE475" s="219">
        <f>IF(N475="základní",J475,0)</f>
        <v>0</v>
      </c>
      <c r="BF475" s="219">
        <f>IF(N475="snížená",J475,0)</f>
        <v>0</v>
      </c>
      <c r="BG475" s="219">
        <f>IF(N475="zákl. přenesená",J475,0)</f>
        <v>0</v>
      </c>
      <c r="BH475" s="219">
        <f>IF(N475="sníž. přenesená",J475,0)</f>
        <v>0</v>
      </c>
      <c r="BI475" s="219">
        <f>IF(N475="nulová",J475,0)</f>
        <v>0</v>
      </c>
      <c r="BJ475" s="19" t="s">
        <v>78</v>
      </c>
      <c r="BK475" s="219">
        <f>ROUND(I475*H475,2)</f>
        <v>0</v>
      </c>
      <c r="BL475" s="19" t="s">
        <v>374</v>
      </c>
      <c r="BM475" s="218" t="s">
        <v>739</v>
      </c>
    </row>
    <row r="476" s="2" customFormat="1">
      <c r="A476" s="40"/>
      <c r="B476" s="41"/>
      <c r="C476" s="42"/>
      <c r="D476" s="220" t="s">
        <v>264</v>
      </c>
      <c r="E476" s="42"/>
      <c r="F476" s="221" t="s">
        <v>738</v>
      </c>
      <c r="G476" s="42"/>
      <c r="H476" s="42"/>
      <c r="I476" s="222"/>
      <c r="J476" s="42"/>
      <c r="K476" s="42"/>
      <c r="L476" s="46"/>
      <c r="M476" s="223"/>
      <c r="N476" s="224"/>
      <c r="O476" s="86"/>
      <c r="P476" s="86"/>
      <c r="Q476" s="86"/>
      <c r="R476" s="86"/>
      <c r="S476" s="86"/>
      <c r="T476" s="86"/>
      <c r="U476" s="87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T476" s="19" t="s">
        <v>264</v>
      </c>
      <c r="AU476" s="19" t="s">
        <v>78</v>
      </c>
    </row>
    <row r="477" s="13" customFormat="1">
      <c r="A477" s="13"/>
      <c r="B477" s="227"/>
      <c r="C477" s="228"/>
      <c r="D477" s="220" t="s">
        <v>268</v>
      </c>
      <c r="E477" s="229" t="s">
        <v>19</v>
      </c>
      <c r="F477" s="230" t="s">
        <v>729</v>
      </c>
      <c r="G477" s="228"/>
      <c r="H477" s="229" t="s">
        <v>19</v>
      </c>
      <c r="I477" s="231"/>
      <c r="J477" s="228"/>
      <c r="K477" s="228"/>
      <c r="L477" s="232"/>
      <c r="M477" s="233"/>
      <c r="N477" s="234"/>
      <c r="O477" s="234"/>
      <c r="P477" s="234"/>
      <c r="Q477" s="234"/>
      <c r="R477" s="234"/>
      <c r="S477" s="234"/>
      <c r="T477" s="234"/>
      <c r="U477" s="235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6" t="s">
        <v>268</v>
      </c>
      <c r="AU477" s="236" t="s">
        <v>78</v>
      </c>
      <c r="AV477" s="13" t="s">
        <v>74</v>
      </c>
      <c r="AW477" s="13" t="s">
        <v>31</v>
      </c>
      <c r="AX477" s="13" t="s">
        <v>69</v>
      </c>
      <c r="AY477" s="236" t="s">
        <v>254</v>
      </c>
    </row>
    <row r="478" s="14" customFormat="1">
      <c r="A478" s="14"/>
      <c r="B478" s="237"/>
      <c r="C478" s="238"/>
      <c r="D478" s="220" t="s">
        <v>268</v>
      </c>
      <c r="E478" s="239" t="s">
        <v>19</v>
      </c>
      <c r="F478" s="240" t="s">
        <v>74</v>
      </c>
      <c r="G478" s="238"/>
      <c r="H478" s="241">
        <v>1</v>
      </c>
      <c r="I478" s="242"/>
      <c r="J478" s="238"/>
      <c r="K478" s="238"/>
      <c r="L478" s="243"/>
      <c r="M478" s="244"/>
      <c r="N478" s="245"/>
      <c r="O478" s="245"/>
      <c r="P478" s="245"/>
      <c r="Q478" s="245"/>
      <c r="R478" s="245"/>
      <c r="S478" s="245"/>
      <c r="T478" s="245"/>
      <c r="U478" s="246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47" t="s">
        <v>268</v>
      </c>
      <c r="AU478" s="247" t="s">
        <v>78</v>
      </c>
      <c r="AV478" s="14" t="s">
        <v>78</v>
      </c>
      <c r="AW478" s="14" t="s">
        <v>31</v>
      </c>
      <c r="AX478" s="14" t="s">
        <v>74</v>
      </c>
      <c r="AY478" s="247" t="s">
        <v>254</v>
      </c>
    </row>
    <row r="479" s="2" customFormat="1" ht="24.15" customHeight="1">
      <c r="A479" s="40"/>
      <c r="B479" s="41"/>
      <c r="C479" s="259" t="s">
        <v>740</v>
      </c>
      <c r="D479" s="259" t="s">
        <v>308</v>
      </c>
      <c r="E479" s="260" t="s">
        <v>741</v>
      </c>
      <c r="F479" s="261" t="s">
        <v>742</v>
      </c>
      <c r="G479" s="262" t="s">
        <v>393</v>
      </c>
      <c r="H479" s="263">
        <v>2</v>
      </c>
      <c r="I479" s="264"/>
      <c r="J479" s="265">
        <f>ROUND(I479*H479,2)</f>
        <v>0</v>
      </c>
      <c r="K479" s="261" t="s">
        <v>261</v>
      </c>
      <c r="L479" s="266"/>
      <c r="M479" s="267" t="s">
        <v>19</v>
      </c>
      <c r="N479" s="268" t="s">
        <v>41</v>
      </c>
      <c r="O479" s="86"/>
      <c r="P479" s="216">
        <f>O479*H479</f>
        <v>0</v>
      </c>
      <c r="Q479" s="216">
        <v>0.016</v>
      </c>
      <c r="R479" s="216">
        <f>Q479*H479</f>
        <v>0.032000000000000001</v>
      </c>
      <c r="S479" s="216">
        <v>0</v>
      </c>
      <c r="T479" s="216">
        <f>S479*H479</f>
        <v>0</v>
      </c>
      <c r="U479" s="217" t="s">
        <v>19</v>
      </c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R479" s="218" t="s">
        <v>497</v>
      </c>
      <c r="AT479" s="218" t="s">
        <v>308</v>
      </c>
      <c r="AU479" s="218" t="s">
        <v>78</v>
      </c>
      <c r="AY479" s="19" t="s">
        <v>254</v>
      </c>
      <c r="BE479" s="219">
        <f>IF(N479="základní",J479,0)</f>
        <v>0</v>
      </c>
      <c r="BF479" s="219">
        <f>IF(N479="snížená",J479,0)</f>
        <v>0</v>
      </c>
      <c r="BG479" s="219">
        <f>IF(N479="zákl. přenesená",J479,0)</f>
        <v>0</v>
      </c>
      <c r="BH479" s="219">
        <f>IF(N479="sníž. přenesená",J479,0)</f>
        <v>0</v>
      </c>
      <c r="BI479" s="219">
        <f>IF(N479="nulová",J479,0)</f>
        <v>0</v>
      </c>
      <c r="BJ479" s="19" t="s">
        <v>78</v>
      </c>
      <c r="BK479" s="219">
        <f>ROUND(I479*H479,2)</f>
        <v>0</v>
      </c>
      <c r="BL479" s="19" t="s">
        <v>374</v>
      </c>
      <c r="BM479" s="218" t="s">
        <v>743</v>
      </c>
    </row>
    <row r="480" s="2" customFormat="1">
      <c r="A480" s="40"/>
      <c r="B480" s="41"/>
      <c r="C480" s="42"/>
      <c r="D480" s="220" t="s">
        <v>264</v>
      </c>
      <c r="E480" s="42"/>
      <c r="F480" s="221" t="s">
        <v>742</v>
      </c>
      <c r="G480" s="42"/>
      <c r="H480" s="42"/>
      <c r="I480" s="222"/>
      <c r="J480" s="42"/>
      <c r="K480" s="42"/>
      <c r="L480" s="46"/>
      <c r="M480" s="223"/>
      <c r="N480" s="224"/>
      <c r="O480" s="86"/>
      <c r="P480" s="86"/>
      <c r="Q480" s="86"/>
      <c r="R480" s="86"/>
      <c r="S480" s="86"/>
      <c r="T480" s="86"/>
      <c r="U480" s="87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T480" s="19" t="s">
        <v>264</v>
      </c>
      <c r="AU480" s="19" t="s">
        <v>78</v>
      </c>
    </row>
    <row r="481" s="13" customFormat="1">
      <c r="A481" s="13"/>
      <c r="B481" s="227"/>
      <c r="C481" s="228"/>
      <c r="D481" s="220" t="s">
        <v>268</v>
      </c>
      <c r="E481" s="229" t="s">
        <v>19</v>
      </c>
      <c r="F481" s="230" t="s">
        <v>730</v>
      </c>
      <c r="G481" s="228"/>
      <c r="H481" s="229" t="s">
        <v>19</v>
      </c>
      <c r="I481" s="231"/>
      <c r="J481" s="228"/>
      <c r="K481" s="228"/>
      <c r="L481" s="232"/>
      <c r="M481" s="233"/>
      <c r="N481" s="234"/>
      <c r="O481" s="234"/>
      <c r="P481" s="234"/>
      <c r="Q481" s="234"/>
      <c r="R481" s="234"/>
      <c r="S481" s="234"/>
      <c r="T481" s="234"/>
      <c r="U481" s="235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6" t="s">
        <v>268</v>
      </c>
      <c r="AU481" s="236" t="s">
        <v>78</v>
      </c>
      <c r="AV481" s="13" t="s">
        <v>74</v>
      </c>
      <c r="AW481" s="13" t="s">
        <v>31</v>
      </c>
      <c r="AX481" s="13" t="s">
        <v>69</v>
      </c>
      <c r="AY481" s="236" t="s">
        <v>254</v>
      </c>
    </row>
    <row r="482" s="14" customFormat="1">
      <c r="A482" s="14"/>
      <c r="B482" s="237"/>
      <c r="C482" s="238"/>
      <c r="D482" s="220" t="s">
        <v>268</v>
      </c>
      <c r="E482" s="239" t="s">
        <v>19</v>
      </c>
      <c r="F482" s="240" t="s">
        <v>78</v>
      </c>
      <c r="G482" s="238"/>
      <c r="H482" s="241">
        <v>2</v>
      </c>
      <c r="I482" s="242"/>
      <c r="J482" s="238"/>
      <c r="K482" s="238"/>
      <c r="L482" s="243"/>
      <c r="M482" s="244"/>
      <c r="N482" s="245"/>
      <c r="O482" s="245"/>
      <c r="P482" s="245"/>
      <c r="Q482" s="245"/>
      <c r="R482" s="245"/>
      <c r="S482" s="245"/>
      <c r="T482" s="245"/>
      <c r="U482" s="246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47" t="s">
        <v>268</v>
      </c>
      <c r="AU482" s="247" t="s">
        <v>78</v>
      </c>
      <c r="AV482" s="14" t="s">
        <v>78</v>
      </c>
      <c r="AW482" s="14" t="s">
        <v>31</v>
      </c>
      <c r="AX482" s="14" t="s">
        <v>69</v>
      </c>
      <c r="AY482" s="247" t="s">
        <v>254</v>
      </c>
    </row>
    <row r="483" s="15" customFormat="1">
      <c r="A483" s="15"/>
      <c r="B483" s="248"/>
      <c r="C483" s="249"/>
      <c r="D483" s="220" t="s">
        <v>268</v>
      </c>
      <c r="E483" s="250" t="s">
        <v>19</v>
      </c>
      <c r="F483" s="251" t="s">
        <v>285</v>
      </c>
      <c r="G483" s="249"/>
      <c r="H483" s="252">
        <v>2</v>
      </c>
      <c r="I483" s="253"/>
      <c r="J483" s="249"/>
      <c r="K483" s="249"/>
      <c r="L483" s="254"/>
      <c r="M483" s="255"/>
      <c r="N483" s="256"/>
      <c r="O483" s="256"/>
      <c r="P483" s="256"/>
      <c r="Q483" s="256"/>
      <c r="R483" s="256"/>
      <c r="S483" s="256"/>
      <c r="T483" s="256"/>
      <c r="U483" s="257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T483" s="258" t="s">
        <v>268</v>
      </c>
      <c r="AU483" s="258" t="s">
        <v>78</v>
      </c>
      <c r="AV483" s="15" t="s">
        <v>262</v>
      </c>
      <c r="AW483" s="15" t="s">
        <v>31</v>
      </c>
      <c r="AX483" s="15" t="s">
        <v>74</v>
      </c>
      <c r="AY483" s="258" t="s">
        <v>254</v>
      </c>
    </row>
    <row r="484" s="2" customFormat="1" ht="24.15" customHeight="1">
      <c r="A484" s="40"/>
      <c r="B484" s="41"/>
      <c r="C484" s="259" t="s">
        <v>744</v>
      </c>
      <c r="D484" s="259" t="s">
        <v>308</v>
      </c>
      <c r="E484" s="260" t="s">
        <v>745</v>
      </c>
      <c r="F484" s="261" t="s">
        <v>746</v>
      </c>
      <c r="G484" s="262" t="s">
        <v>393</v>
      </c>
      <c r="H484" s="263">
        <v>3</v>
      </c>
      <c r="I484" s="264"/>
      <c r="J484" s="265">
        <f>ROUND(I484*H484,2)</f>
        <v>0</v>
      </c>
      <c r="K484" s="261" t="s">
        <v>261</v>
      </c>
      <c r="L484" s="266"/>
      <c r="M484" s="267" t="s">
        <v>19</v>
      </c>
      <c r="N484" s="268" t="s">
        <v>41</v>
      </c>
      <c r="O484" s="86"/>
      <c r="P484" s="216">
        <f>O484*H484</f>
        <v>0</v>
      </c>
      <c r="Q484" s="216">
        <v>0.02</v>
      </c>
      <c r="R484" s="216">
        <f>Q484*H484</f>
        <v>0.059999999999999998</v>
      </c>
      <c r="S484" s="216">
        <v>0</v>
      </c>
      <c r="T484" s="216">
        <f>S484*H484</f>
        <v>0</v>
      </c>
      <c r="U484" s="217" t="s">
        <v>19</v>
      </c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R484" s="218" t="s">
        <v>497</v>
      </c>
      <c r="AT484" s="218" t="s">
        <v>308</v>
      </c>
      <c r="AU484" s="218" t="s">
        <v>78</v>
      </c>
      <c r="AY484" s="19" t="s">
        <v>254</v>
      </c>
      <c r="BE484" s="219">
        <f>IF(N484="základní",J484,0)</f>
        <v>0</v>
      </c>
      <c r="BF484" s="219">
        <f>IF(N484="snížená",J484,0)</f>
        <v>0</v>
      </c>
      <c r="BG484" s="219">
        <f>IF(N484="zákl. přenesená",J484,0)</f>
        <v>0</v>
      </c>
      <c r="BH484" s="219">
        <f>IF(N484="sníž. přenesená",J484,0)</f>
        <v>0</v>
      </c>
      <c r="BI484" s="219">
        <f>IF(N484="nulová",J484,0)</f>
        <v>0</v>
      </c>
      <c r="BJ484" s="19" t="s">
        <v>78</v>
      </c>
      <c r="BK484" s="219">
        <f>ROUND(I484*H484,2)</f>
        <v>0</v>
      </c>
      <c r="BL484" s="19" t="s">
        <v>374</v>
      </c>
      <c r="BM484" s="218" t="s">
        <v>747</v>
      </c>
    </row>
    <row r="485" s="2" customFormat="1">
      <c r="A485" s="40"/>
      <c r="B485" s="41"/>
      <c r="C485" s="42"/>
      <c r="D485" s="220" t="s">
        <v>264</v>
      </c>
      <c r="E485" s="42"/>
      <c r="F485" s="221" t="s">
        <v>746</v>
      </c>
      <c r="G485" s="42"/>
      <c r="H485" s="42"/>
      <c r="I485" s="222"/>
      <c r="J485" s="42"/>
      <c r="K485" s="42"/>
      <c r="L485" s="46"/>
      <c r="M485" s="223"/>
      <c r="N485" s="224"/>
      <c r="O485" s="86"/>
      <c r="P485" s="86"/>
      <c r="Q485" s="86"/>
      <c r="R485" s="86"/>
      <c r="S485" s="86"/>
      <c r="T485" s="86"/>
      <c r="U485" s="87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T485" s="19" t="s">
        <v>264</v>
      </c>
      <c r="AU485" s="19" t="s">
        <v>78</v>
      </c>
    </row>
    <row r="486" s="13" customFormat="1">
      <c r="A486" s="13"/>
      <c r="B486" s="227"/>
      <c r="C486" s="228"/>
      <c r="D486" s="220" t="s">
        <v>268</v>
      </c>
      <c r="E486" s="229" t="s">
        <v>19</v>
      </c>
      <c r="F486" s="230" t="s">
        <v>730</v>
      </c>
      <c r="G486" s="228"/>
      <c r="H486" s="229" t="s">
        <v>19</v>
      </c>
      <c r="I486" s="231"/>
      <c r="J486" s="228"/>
      <c r="K486" s="228"/>
      <c r="L486" s="232"/>
      <c r="M486" s="233"/>
      <c r="N486" s="234"/>
      <c r="O486" s="234"/>
      <c r="P486" s="234"/>
      <c r="Q486" s="234"/>
      <c r="R486" s="234"/>
      <c r="S486" s="234"/>
      <c r="T486" s="234"/>
      <c r="U486" s="235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36" t="s">
        <v>268</v>
      </c>
      <c r="AU486" s="236" t="s">
        <v>78</v>
      </c>
      <c r="AV486" s="13" t="s">
        <v>74</v>
      </c>
      <c r="AW486" s="13" t="s">
        <v>31</v>
      </c>
      <c r="AX486" s="13" t="s">
        <v>69</v>
      </c>
      <c r="AY486" s="236" t="s">
        <v>254</v>
      </c>
    </row>
    <row r="487" s="14" customFormat="1">
      <c r="A487" s="14"/>
      <c r="B487" s="237"/>
      <c r="C487" s="238"/>
      <c r="D487" s="220" t="s">
        <v>268</v>
      </c>
      <c r="E487" s="239" t="s">
        <v>19</v>
      </c>
      <c r="F487" s="240" t="s">
        <v>74</v>
      </c>
      <c r="G487" s="238"/>
      <c r="H487" s="241">
        <v>1</v>
      </c>
      <c r="I487" s="242"/>
      <c r="J487" s="238"/>
      <c r="K487" s="238"/>
      <c r="L487" s="243"/>
      <c r="M487" s="244"/>
      <c r="N487" s="245"/>
      <c r="O487" s="245"/>
      <c r="P487" s="245"/>
      <c r="Q487" s="245"/>
      <c r="R487" s="245"/>
      <c r="S487" s="245"/>
      <c r="T487" s="245"/>
      <c r="U487" s="246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47" t="s">
        <v>268</v>
      </c>
      <c r="AU487" s="247" t="s">
        <v>78</v>
      </c>
      <c r="AV487" s="14" t="s">
        <v>78</v>
      </c>
      <c r="AW487" s="14" t="s">
        <v>31</v>
      </c>
      <c r="AX487" s="14" t="s">
        <v>69</v>
      </c>
      <c r="AY487" s="247" t="s">
        <v>254</v>
      </c>
    </row>
    <row r="488" s="13" customFormat="1">
      <c r="A488" s="13"/>
      <c r="B488" s="227"/>
      <c r="C488" s="228"/>
      <c r="D488" s="220" t="s">
        <v>268</v>
      </c>
      <c r="E488" s="229" t="s">
        <v>19</v>
      </c>
      <c r="F488" s="230" t="s">
        <v>731</v>
      </c>
      <c r="G488" s="228"/>
      <c r="H488" s="229" t="s">
        <v>19</v>
      </c>
      <c r="I488" s="231"/>
      <c r="J488" s="228"/>
      <c r="K488" s="228"/>
      <c r="L488" s="232"/>
      <c r="M488" s="233"/>
      <c r="N488" s="234"/>
      <c r="O488" s="234"/>
      <c r="P488" s="234"/>
      <c r="Q488" s="234"/>
      <c r="R488" s="234"/>
      <c r="S488" s="234"/>
      <c r="T488" s="234"/>
      <c r="U488" s="235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36" t="s">
        <v>268</v>
      </c>
      <c r="AU488" s="236" t="s">
        <v>78</v>
      </c>
      <c r="AV488" s="13" t="s">
        <v>74</v>
      </c>
      <c r="AW488" s="13" t="s">
        <v>31</v>
      </c>
      <c r="AX488" s="13" t="s">
        <v>69</v>
      </c>
      <c r="AY488" s="236" t="s">
        <v>254</v>
      </c>
    </row>
    <row r="489" s="14" customFormat="1">
      <c r="A489" s="14"/>
      <c r="B489" s="237"/>
      <c r="C489" s="238"/>
      <c r="D489" s="220" t="s">
        <v>268</v>
      </c>
      <c r="E489" s="239" t="s">
        <v>19</v>
      </c>
      <c r="F489" s="240" t="s">
        <v>78</v>
      </c>
      <c r="G489" s="238"/>
      <c r="H489" s="241">
        <v>2</v>
      </c>
      <c r="I489" s="242"/>
      <c r="J489" s="238"/>
      <c r="K489" s="238"/>
      <c r="L489" s="243"/>
      <c r="M489" s="244"/>
      <c r="N489" s="245"/>
      <c r="O489" s="245"/>
      <c r="P489" s="245"/>
      <c r="Q489" s="245"/>
      <c r="R489" s="245"/>
      <c r="S489" s="245"/>
      <c r="T489" s="245"/>
      <c r="U489" s="246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47" t="s">
        <v>268</v>
      </c>
      <c r="AU489" s="247" t="s">
        <v>78</v>
      </c>
      <c r="AV489" s="14" t="s">
        <v>78</v>
      </c>
      <c r="AW489" s="14" t="s">
        <v>31</v>
      </c>
      <c r="AX489" s="14" t="s">
        <v>69</v>
      </c>
      <c r="AY489" s="247" t="s">
        <v>254</v>
      </c>
    </row>
    <row r="490" s="15" customFormat="1">
      <c r="A490" s="15"/>
      <c r="B490" s="248"/>
      <c r="C490" s="249"/>
      <c r="D490" s="220" t="s">
        <v>268</v>
      </c>
      <c r="E490" s="250" t="s">
        <v>19</v>
      </c>
      <c r="F490" s="251" t="s">
        <v>285</v>
      </c>
      <c r="G490" s="249"/>
      <c r="H490" s="252">
        <v>3</v>
      </c>
      <c r="I490" s="253"/>
      <c r="J490" s="249"/>
      <c r="K490" s="249"/>
      <c r="L490" s="254"/>
      <c r="M490" s="255"/>
      <c r="N490" s="256"/>
      <c r="O490" s="256"/>
      <c r="P490" s="256"/>
      <c r="Q490" s="256"/>
      <c r="R490" s="256"/>
      <c r="S490" s="256"/>
      <c r="T490" s="256"/>
      <c r="U490" s="257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T490" s="258" t="s">
        <v>268</v>
      </c>
      <c r="AU490" s="258" t="s">
        <v>78</v>
      </c>
      <c r="AV490" s="15" t="s">
        <v>262</v>
      </c>
      <c r="AW490" s="15" t="s">
        <v>31</v>
      </c>
      <c r="AX490" s="15" t="s">
        <v>74</v>
      </c>
      <c r="AY490" s="258" t="s">
        <v>254</v>
      </c>
    </row>
    <row r="491" s="2" customFormat="1" ht="24.15" customHeight="1">
      <c r="A491" s="40"/>
      <c r="B491" s="41"/>
      <c r="C491" s="207" t="s">
        <v>748</v>
      </c>
      <c r="D491" s="207" t="s">
        <v>258</v>
      </c>
      <c r="E491" s="208" t="s">
        <v>749</v>
      </c>
      <c r="F491" s="209" t="s">
        <v>750</v>
      </c>
      <c r="G491" s="210" t="s">
        <v>393</v>
      </c>
      <c r="H491" s="211">
        <v>1</v>
      </c>
      <c r="I491" s="212"/>
      <c r="J491" s="213">
        <f>ROUND(I491*H491,2)</f>
        <v>0</v>
      </c>
      <c r="K491" s="209" t="s">
        <v>261</v>
      </c>
      <c r="L491" s="46"/>
      <c r="M491" s="214" t="s">
        <v>19</v>
      </c>
      <c r="N491" s="215" t="s">
        <v>41</v>
      </c>
      <c r="O491" s="86"/>
      <c r="P491" s="216">
        <f>O491*H491</f>
        <v>0</v>
      </c>
      <c r="Q491" s="216">
        <v>0</v>
      </c>
      <c r="R491" s="216">
        <f>Q491*H491</f>
        <v>0</v>
      </c>
      <c r="S491" s="216">
        <v>0</v>
      </c>
      <c r="T491" s="216">
        <f>S491*H491</f>
        <v>0</v>
      </c>
      <c r="U491" s="217" t="s">
        <v>19</v>
      </c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R491" s="218" t="s">
        <v>374</v>
      </c>
      <c r="AT491" s="218" t="s">
        <v>258</v>
      </c>
      <c r="AU491" s="218" t="s">
        <v>78</v>
      </c>
      <c r="AY491" s="19" t="s">
        <v>254</v>
      </c>
      <c r="BE491" s="219">
        <f>IF(N491="základní",J491,0)</f>
        <v>0</v>
      </c>
      <c r="BF491" s="219">
        <f>IF(N491="snížená",J491,0)</f>
        <v>0</v>
      </c>
      <c r="BG491" s="219">
        <f>IF(N491="zákl. přenesená",J491,0)</f>
        <v>0</v>
      </c>
      <c r="BH491" s="219">
        <f>IF(N491="sníž. přenesená",J491,0)</f>
        <v>0</v>
      </c>
      <c r="BI491" s="219">
        <f>IF(N491="nulová",J491,0)</f>
        <v>0</v>
      </c>
      <c r="BJ491" s="19" t="s">
        <v>78</v>
      </c>
      <c r="BK491" s="219">
        <f>ROUND(I491*H491,2)</f>
        <v>0</v>
      </c>
      <c r="BL491" s="19" t="s">
        <v>374</v>
      </c>
      <c r="BM491" s="218" t="s">
        <v>751</v>
      </c>
    </row>
    <row r="492" s="2" customFormat="1">
      <c r="A492" s="40"/>
      <c r="B492" s="41"/>
      <c r="C492" s="42"/>
      <c r="D492" s="220" t="s">
        <v>264</v>
      </c>
      <c r="E492" s="42"/>
      <c r="F492" s="221" t="s">
        <v>752</v>
      </c>
      <c r="G492" s="42"/>
      <c r="H492" s="42"/>
      <c r="I492" s="222"/>
      <c r="J492" s="42"/>
      <c r="K492" s="42"/>
      <c r="L492" s="46"/>
      <c r="M492" s="223"/>
      <c r="N492" s="224"/>
      <c r="O492" s="86"/>
      <c r="P492" s="86"/>
      <c r="Q492" s="86"/>
      <c r="R492" s="86"/>
      <c r="S492" s="86"/>
      <c r="T492" s="86"/>
      <c r="U492" s="87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T492" s="19" t="s">
        <v>264</v>
      </c>
      <c r="AU492" s="19" t="s">
        <v>78</v>
      </c>
    </row>
    <row r="493" s="2" customFormat="1">
      <c r="A493" s="40"/>
      <c r="B493" s="41"/>
      <c r="C493" s="42"/>
      <c r="D493" s="225" t="s">
        <v>266</v>
      </c>
      <c r="E493" s="42"/>
      <c r="F493" s="226" t="s">
        <v>753</v>
      </c>
      <c r="G493" s="42"/>
      <c r="H493" s="42"/>
      <c r="I493" s="222"/>
      <c r="J493" s="42"/>
      <c r="K493" s="42"/>
      <c r="L493" s="46"/>
      <c r="M493" s="223"/>
      <c r="N493" s="224"/>
      <c r="O493" s="86"/>
      <c r="P493" s="86"/>
      <c r="Q493" s="86"/>
      <c r="R493" s="86"/>
      <c r="S493" s="86"/>
      <c r="T493" s="86"/>
      <c r="U493" s="87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T493" s="19" t="s">
        <v>266</v>
      </c>
      <c r="AU493" s="19" t="s">
        <v>78</v>
      </c>
    </row>
    <row r="494" s="2" customFormat="1" ht="33" customHeight="1">
      <c r="A494" s="40"/>
      <c r="B494" s="41"/>
      <c r="C494" s="259" t="s">
        <v>754</v>
      </c>
      <c r="D494" s="259" t="s">
        <v>308</v>
      </c>
      <c r="E494" s="260" t="s">
        <v>755</v>
      </c>
      <c r="F494" s="261" t="s">
        <v>756</v>
      </c>
      <c r="G494" s="262" t="s">
        <v>393</v>
      </c>
      <c r="H494" s="263">
        <v>1</v>
      </c>
      <c r="I494" s="264"/>
      <c r="J494" s="265">
        <f>ROUND(I494*H494,2)</f>
        <v>0</v>
      </c>
      <c r="K494" s="261" t="s">
        <v>261</v>
      </c>
      <c r="L494" s="266"/>
      <c r="M494" s="267" t="s">
        <v>19</v>
      </c>
      <c r="N494" s="268" t="s">
        <v>41</v>
      </c>
      <c r="O494" s="86"/>
      <c r="P494" s="216">
        <f>O494*H494</f>
        <v>0</v>
      </c>
      <c r="Q494" s="216">
        <v>0.020500000000000001</v>
      </c>
      <c r="R494" s="216">
        <f>Q494*H494</f>
        <v>0.020500000000000001</v>
      </c>
      <c r="S494" s="216">
        <v>0</v>
      </c>
      <c r="T494" s="216">
        <f>S494*H494</f>
        <v>0</v>
      </c>
      <c r="U494" s="217" t="s">
        <v>19</v>
      </c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R494" s="218" t="s">
        <v>497</v>
      </c>
      <c r="AT494" s="218" t="s">
        <v>308</v>
      </c>
      <c r="AU494" s="218" t="s">
        <v>78</v>
      </c>
      <c r="AY494" s="19" t="s">
        <v>254</v>
      </c>
      <c r="BE494" s="219">
        <f>IF(N494="základní",J494,0)</f>
        <v>0</v>
      </c>
      <c r="BF494" s="219">
        <f>IF(N494="snížená",J494,0)</f>
        <v>0</v>
      </c>
      <c r="BG494" s="219">
        <f>IF(N494="zákl. přenesená",J494,0)</f>
        <v>0</v>
      </c>
      <c r="BH494" s="219">
        <f>IF(N494="sníž. přenesená",J494,0)</f>
        <v>0</v>
      </c>
      <c r="BI494" s="219">
        <f>IF(N494="nulová",J494,0)</f>
        <v>0</v>
      </c>
      <c r="BJ494" s="19" t="s">
        <v>78</v>
      </c>
      <c r="BK494" s="219">
        <f>ROUND(I494*H494,2)</f>
        <v>0</v>
      </c>
      <c r="BL494" s="19" t="s">
        <v>374</v>
      </c>
      <c r="BM494" s="218" t="s">
        <v>757</v>
      </c>
    </row>
    <row r="495" s="2" customFormat="1">
      <c r="A495" s="40"/>
      <c r="B495" s="41"/>
      <c r="C495" s="42"/>
      <c r="D495" s="220" t="s">
        <v>264</v>
      </c>
      <c r="E495" s="42"/>
      <c r="F495" s="221" t="s">
        <v>756</v>
      </c>
      <c r="G495" s="42"/>
      <c r="H495" s="42"/>
      <c r="I495" s="222"/>
      <c r="J495" s="42"/>
      <c r="K495" s="42"/>
      <c r="L495" s="46"/>
      <c r="M495" s="223"/>
      <c r="N495" s="224"/>
      <c r="O495" s="86"/>
      <c r="P495" s="86"/>
      <c r="Q495" s="86"/>
      <c r="R495" s="86"/>
      <c r="S495" s="86"/>
      <c r="T495" s="86"/>
      <c r="U495" s="87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T495" s="19" t="s">
        <v>264</v>
      </c>
      <c r="AU495" s="19" t="s">
        <v>78</v>
      </c>
    </row>
    <row r="496" s="2" customFormat="1" ht="21.75" customHeight="1">
      <c r="A496" s="40"/>
      <c r="B496" s="41"/>
      <c r="C496" s="207" t="s">
        <v>758</v>
      </c>
      <c r="D496" s="207" t="s">
        <v>258</v>
      </c>
      <c r="E496" s="208" t="s">
        <v>759</v>
      </c>
      <c r="F496" s="209" t="s">
        <v>760</v>
      </c>
      <c r="G496" s="210" t="s">
        <v>393</v>
      </c>
      <c r="H496" s="211">
        <v>6</v>
      </c>
      <c r="I496" s="212"/>
      <c r="J496" s="213">
        <f>ROUND(I496*H496,2)</f>
        <v>0</v>
      </c>
      <c r="K496" s="209" t="s">
        <v>261</v>
      </c>
      <c r="L496" s="46"/>
      <c r="M496" s="214" t="s">
        <v>19</v>
      </c>
      <c r="N496" s="215" t="s">
        <v>41</v>
      </c>
      <c r="O496" s="86"/>
      <c r="P496" s="216">
        <f>O496*H496</f>
        <v>0</v>
      </c>
      <c r="Q496" s="216">
        <v>0</v>
      </c>
      <c r="R496" s="216">
        <f>Q496*H496</f>
        <v>0</v>
      </c>
      <c r="S496" s="216">
        <v>0</v>
      </c>
      <c r="T496" s="216">
        <f>S496*H496</f>
        <v>0</v>
      </c>
      <c r="U496" s="217" t="s">
        <v>19</v>
      </c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R496" s="218" t="s">
        <v>374</v>
      </c>
      <c r="AT496" s="218" t="s">
        <v>258</v>
      </c>
      <c r="AU496" s="218" t="s">
        <v>78</v>
      </c>
      <c r="AY496" s="19" t="s">
        <v>254</v>
      </c>
      <c r="BE496" s="219">
        <f>IF(N496="základní",J496,0)</f>
        <v>0</v>
      </c>
      <c r="BF496" s="219">
        <f>IF(N496="snížená",J496,0)</f>
        <v>0</v>
      </c>
      <c r="BG496" s="219">
        <f>IF(N496="zákl. přenesená",J496,0)</f>
        <v>0</v>
      </c>
      <c r="BH496" s="219">
        <f>IF(N496="sníž. přenesená",J496,0)</f>
        <v>0</v>
      </c>
      <c r="BI496" s="219">
        <f>IF(N496="nulová",J496,0)</f>
        <v>0</v>
      </c>
      <c r="BJ496" s="19" t="s">
        <v>78</v>
      </c>
      <c r="BK496" s="219">
        <f>ROUND(I496*H496,2)</f>
        <v>0</v>
      </c>
      <c r="BL496" s="19" t="s">
        <v>374</v>
      </c>
      <c r="BM496" s="218" t="s">
        <v>761</v>
      </c>
    </row>
    <row r="497" s="2" customFormat="1">
      <c r="A497" s="40"/>
      <c r="B497" s="41"/>
      <c r="C497" s="42"/>
      <c r="D497" s="220" t="s">
        <v>264</v>
      </c>
      <c r="E497" s="42"/>
      <c r="F497" s="221" t="s">
        <v>762</v>
      </c>
      <c r="G497" s="42"/>
      <c r="H497" s="42"/>
      <c r="I497" s="222"/>
      <c r="J497" s="42"/>
      <c r="K497" s="42"/>
      <c r="L497" s="46"/>
      <c r="M497" s="223"/>
      <c r="N497" s="224"/>
      <c r="O497" s="86"/>
      <c r="P497" s="86"/>
      <c r="Q497" s="86"/>
      <c r="R497" s="86"/>
      <c r="S497" s="86"/>
      <c r="T497" s="86"/>
      <c r="U497" s="87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T497" s="19" t="s">
        <v>264</v>
      </c>
      <c r="AU497" s="19" t="s">
        <v>78</v>
      </c>
    </row>
    <row r="498" s="2" customFormat="1">
      <c r="A498" s="40"/>
      <c r="B498" s="41"/>
      <c r="C498" s="42"/>
      <c r="D498" s="225" t="s">
        <v>266</v>
      </c>
      <c r="E498" s="42"/>
      <c r="F498" s="226" t="s">
        <v>763</v>
      </c>
      <c r="G498" s="42"/>
      <c r="H498" s="42"/>
      <c r="I498" s="222"/>
      <c r="J498" s="42"/>
      <c r="K498" s="42"/>
      <c r="L498" s="46"/>
      <c r="M498" s="223"/>
      <c r="N498" s="224"/>
      <c r="O498" s="86"/>
      <c r="P498" s="86"/>
      <c r="Q498" s="86"/>
      <c r="R498" s="86"/>
      <c r="S498" s="86"/>
      <c r="T498" s="86"/>
      <c r="U498" s="87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T498" s="19" t="s">
        <v>266</v>
      </c>
      <c r="AU498" s="19" t="s">
        <v>78</v>
      </c>
    </row>
    <row r="499" s="13" customFormat="1">
      <c r="A499" s="13"/>
      <c r="B499" s="227"/>
      <c r="C499" s="228"/>
      <c r="D499" s="220" t="s">
        <v>268</v>
      </c>
      <c r="E499" s="229" t="s">
        <v>19</v>
      </c>
      <c r="F499" s="230" t="s">
        <v>729</v>
      </c>
      <c r="G499" s="228"/>
      <c r="H499" s="229" t="s">
        <v>19</v>
      </c>
      <c r="I499" s="231"/>
      <c r="J499" s="228"/>
      <c r="K499" s="228"/>
      <c r="L499" s="232"/>
      <c r="M499" s="233"/>
      <c r="N499" s="234"/>
      <c r="O499" s="234"/>
      <c r="P499" s="234"/>
      <c r="Q499" s="234"/>
      <c r="R499" s="234"/>
      <c r="S499" s="234"/>
      <c r="T499" s="234"/>
      <c r="U499" s="235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6" t="s">
        <v>268</v>
      </c>
      <c r="AU499" s="236" t="s">
        <v>78</v>
      </c>
      <c r="AV499" s="13" t="s">
        <v>74</v>
      </c>
      <c r="AW499" s="13" t="s">
        <v>31</v>
      </c>
      <c r="AX499" s="13" t="s">
        <v>69</v>
      </c>
      <c r="AY499" s="236" t="s">
        <v>254</v>
      </c>
    </row>
    <row r="500" s="14" customFormat="1">
      <c r="A500" s="14"/>
      <c r="B500" s="237"/>
      <c r="C500" s="238"/>
      <c r="D500" s="220" t="s">
        <v>268</v>
      </c>
      <c r="E500" s="239" t="s">
        <v>19</v>
      </c>
      <c r="F500" s="240" t="s">
        <v>74</v>
      </c>
      <c r="G500" s="238"/>
      <c r="H500" s="241">
        <v>1</v>
      </c>
      <c r="I500" s="242"/>
      <c r="J500" s="238"/>
      <c r="K500" s="238"/>
      <c r="L500" s="243"/>
      <c r="M500" s="244"/>
      <c r="N500" s="245"/>
      <c r="O500" s="245"/>
      <c r="P500" s="245"/>
      <c r="Q500" s="245"/>
      <c r="R500" s="245"/>
      <c r="S500" s="245"/>
      <c r="T500" s="245"/>
      <c r="U500" s="246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47" t="s">
        <v>268</v>
      </c>
      <c r="AU500" s="247" t="s">
        <v>78</v>
      </c>
      <c r="AV500" s="14" t="s">
        <v>78</v>
      </c>
      <c r="AW500" s="14" t="s">
        <v>31</v>
      </c>
      <c r="AX500" s="14" t="s">
        <v>69</v>
      </c>
      <c r="AY500" s="247" t="s">
        <v>254</v>
      </c>
    </row>
    <row r="501" s="13" customFormat="1">
      <c r="A501" s="13"/>
      <c r="B501" s="227"/>
      <c r="C501" s="228"/>
      <c r="D501" s="220" t="s">
        <v>268</v>
      </c>
      <c r="E501" s="229" t="s">
        <v>19</v>
      </c>
      <c r="F501" s="230" t="s">
        <v>730</v>
      </c>
      <c r="G501" s="228"/>
      <c r="H501" s="229" t="s">
        <v>19</v>
      </c>
      <c r="I501" s="231"/>
      <c r="J501" s="228"/>
      <c r="K501" s="228"/>
      <c r="L501" s="232"/>
      <c r="M501" s="233"/>
      <c r="N501" s="234"/>
      <c r="O501" s="234"/>
      <c r="P501" s="234"/>
      <c r="Q501" s="234"/>
      <c r="R501" s="234"/>
      <c r="S501" s="234"/>
      <c r="T501" s="234"/>
      <c r="U501" s="235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36" t="s">
        <v>268</v>
      </c>
      <c r="AU501" s="236" t="s">
        <v>78</v>
      </c>
      <c r="AV501" s="13" t="s">
        <v>74</v>
      </c>
      <c r="AW501" s="13" t="s">
        <v>31</v>
      </c>
      <c r="AX501" s="13" t="s">
        <v>69</v>
      </c>
      <c r="AY501" s="236" t="s">
        <v>254</v>
      </c>
    </row>
    <row r="502" s="14" customFormat="1">
      <c r="A502" s="14"/>
      <c r="B502" s="237"/>
      <c r="C502" s="238"/>
      <c r="D502" s="220" t="s">
        <v>268</v>
      </c>
      <c r="E502" s="239" t="s">
        <v>19</v>
      </c>
      <c r="F502" s="240" t="s">
        <v>85</v>
      </c>
      <c r="G502" s="238"/>
      <c r="H502" s="241">
        <v>3</v>
      </c>
      <c r="I502" s="242"/>
      <c r="J502" s="238"/>
      <c r="K502" s="238"/>
      <c r="L502" s="243"/>
      <c r="M502" s="244"/>
      <c r="N502" s="245"/>
      <c r="O502" s="245"/>
      <c r="P502" s="245"/>
      <c r="Q502" s="245"/>
      <c r="R502" s="245"/>
      <c r="S502" s="245"/>
      <c r="T502" s="245"/>
      <c r="U502" s="246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47" t="s">
        <v>268</v>
      </c>
      <c r="AU502" s="247" t="s">
        <v>78</v>
      </c>
      <c r="AV502" s="14" t="s">
        <v>78</v>
      </c>
      <c r="AW502" s="14" t="s">
        <v>31</v>
      </c>
      <c r="AX502" s="14" t="s">
        <v>69</v>
      </c>
      <c r="AY502" s="247" t="s">
        <v>254</v>
      </c>
    </row>
    <row r="503" s="13" customFormat="1">
      <c r="A503" s="13"/>
      <c r="B503" s="227"/>
      <c r="C503" s="228"/>
      <c r="D503" s="220" t="s">
        <v>268</v>
      </c>
      <c r="E503" s="229" t="s">
        <v>19</v>
      </c>
      <c r="F503" s="230" t="s">
        <v>731</v>
      </c>
      <c r="G503" s="228"/>
      <c r="H503" s="229" t="s">
        <v>19</v>
      </c>
      <c r="I503" s="231"/>
      <c r="J503" s="228"/>
      <c r="K503" s="228"/>
      <c r="L503" s="232"/>
      <c r="M503" s="233"/>
      <c r="N503" s="234"/>
      <c r="O503" s="234"/>
      <c r="P503" s="234"/>
      <c r="Q503" s="234"/>
      <c r="R503" s="234"/>
      <c r="S503" s="234"/>
      <c r="T503" s="234"/>
      <c r="U503" s="235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6" t="s">
        <v>268</v>
      </c>
      <c r="AU503" s="236" t="s">
        <v>78</v>
      </c>
      <c r="AV503" s="13" t="s">
        <v>74</v>
      </c>
      <c r="AW503" s="13" t="s">
        <v>31</v>
      </c>
      <c r="AX503" s="13" t="s">
        <v>69</v>
      </c>
      <c r="AY503" s="236" t="s">
        <v>254</v>
      </c>
    </row>
    <row r="504" s="14" customFormat="1">
      <c r="A504" s="14"/>
      <c r="B504" s="237"/>
      <c r="C504" s="238"/>
      <c r="D504" s="220" t="s">
        <v>268</v>
      </c>
      <c r="E504" s="239" t="s">
        <v>19</v>
      </c>
      <c r="F504" s="240" t="s">
        <v>78</v>
      </c>
      <c r="G504" s="238"/>
      <c r="H504" s="241">
        <v>2</v>
      </c>
      <c r="I504" s="242"/>
      <c r="J504" s="238"/>
      <c r="K504" s="238"/>
      <c r="L504" s="243"/>
      <c r="M504" s="244"/>
      <c r="N504" s="245"/>
      <c r="O504" s="245"/>
      <c r="P504" s="245"/>
      <c r="Q504" s="245"/>
      <c r="R504" s="245"/>
      <c r="S504" s="245"/>
      <c r="T504" s="245"/>
      <c r="U504" s="246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47" t="s">
        <v>268</v>
      </c>
      <c r="AU504" s="247" t="s">
        <v>78</v>
      </c>
      <c r="AV504" s="14" t="s">
        <v>78</v>
      </c>
      <c r="AW504" s="14" t="s">
        <v>31</v>
      </c>
      <c r="AX504" s="14" t="s">
        <v>69</v>
      </c>
      <c r="AY504" s="247" t="s">
        <v>254</v>
      </c>
    </row>
    <row r="505" s="15" customFormat="1">
      <c r="A505" s="15"/>
      <c r="B505" s="248"/>
      <c r="C505" s="249"/>
      <c r="D505" s="220" t="s">
        <v>268</v>
      </c>
      <c r="E505" s="250" t="s">
        <v>19</v>
      </c>
      <c r="F505" s="251" t="s">
        <v>285</v>
      </c>
      <c r="G505" s="249"/>
      <c r="H505" s="252">
        <v>6</v>
      </c>
      <c r="I505" s="253"/>
      <c r="J505" s="249"/>
      <c r="K505" s="249"/>
      <c r="L505" s="254"/>
      <c r="M505" s="255"/>
      <c r="N505" s="256"/>
      <c r="O505" s="256"/>
      <c r="P505" s="256"/>
      <c r="Q505" s="256"/>
      <c r="R505" s="256"/>
      <c r="S505" s="256"/>
      <c r="T505" s="256"/>
      <c r="U505" s="257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T505" s="258" t="s">
        <v>268</v>
      </c>
      <c r="AU505" s="258" t="s">
        <v>78</v>
      </c>
      <c r="AV505" s="15" t="s">
        <v>262</v>
      </c>
      <c r="AW505" s="15" t="s">
        <v>31</v>
      </c>
      <c r="AX505" s="15" t="s">
        <v>74</v>
      </c>
      <c r="AY505" s="258" t="s">
        <v>254</v>
      </c>
    </row>
    <row r="506" s="2" customFormat="1" ht="16.5" customHeight="1">
      <c r="A506" s="40"/>
      <c r="B506" s="41"/>
      <c r="C506" s="259" t="s">
        <v>764</v>
      </c>
      <c r="D506" s="259" t="s">
        <v>308</v>
      </c>
      <c r="E506" s="260" t="s">
        <v>765</v>
      </c>
      <c r="F506" s="261" t="s">
        <v>766</v>
      </c>
      <c r="G506" s="262" t="s">
        <v>393</v>
      </c>
      <c r="H506" s="263">
        <v>6</v>
      </c>
      <c r="I506" s="264"/>
      <c r="J506" s="265">
        <f>ROUND(I506*H506,2)</f>
        <v>0</v>
      </c>
      <c r="K506" s="261" t="s">
        <v>261</v>
      </c>
      <c r="L506" s="266"/>
      <c r="M506" s="267" t="s">
        <v>19</v>
      </c>
      <c r="N506" s="268" t="s">
        <v>41</v>
      </c>
      <c r="O506" s="86"/>
      <c r="P506" s="216">
        <f>O506*H506</f>
        <v>0</v>
      </c>
      <c r="Q506" s="216">
        <v>0.0022000000000000001</v>
      </c>
      <c r="R506" s="216">
        <f>Q506*H506</f>
        <v>0.0132</v>
      </c>
      <c r="S506" s="216">
        <v>0</v>
      </c>
      <c r="T506" s="216">
        <f>S506*H506</f>
        <v>0</v>
      </c>
      <c r="U506" s="217" t="s">
        <v>19</v>
      </c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R506" s="218" t="s">
        <v>497</v>
      </c>
      <c r="AT506" s="218" t="s">
        <v>308</v>
      </c>
      <c r="AU506" s="218" t="s">
        <v>78</v>
      </c>
      <c r="AY506" s="19" t="s">
        <v>254</v>
      </c>
      <c r="BE506" s="219">
        <f>IF(N506="základní",J506,0)</f>
        <v>0</v>
      </c>
      <c r="BF506" s="219">
        <f>IF(N506="snížená",J506,0)</f>
        <v>0</v>
      </c>
      <c r="BG506" s="219">
        <f>IF(N506="zákl. přenesená",J506,0)</f>
        <v>0</v>
      </c>
      <c r="BH506" s="219">
        <f>IF(N506="sníž. přenesená",J506,0)</f>
        <v>0</v>
      </c>
      <c r="BI506" s="219">
        <f>IF(N506="nulová",J506,0)</f>
        <v>0</v>
      </c>
      <c r="BJ506" s="19" t="s">
        <v>78</v>
      </c>
      <c r="BK506" s="219">
        <f>ROUND(I506*H506,2)</f>
        <v>0</v>
      </c>
      <c r="BL506" s="19" t="s">
        <v>374</v>
      </c>
      <c r="BM506" s="218" t="s">
        <v>767</v>
      </c>
    </row>
    <row r="507" s="2" customFormat="1">
      <c r="A507" s="40"/>
      <c r="B507" s="41"/>
      <c r="C507" s="42"/>
      <c r="D507" s="220" t="s">
        <v>264</v>
      </c>
      <c r="E507" s="42"/>
      <c r="F507" s="221" t="s">
        <v>766</v>
      </c>
      <c r="G507" s="42"/>
      <c r="H507" s="42"/>
      <c r="I507" s="222"/>
      <c r="J507" s="42"/>
      <c r="K507" s="42"/>
      <c r="L507" s="46"/>
      <c r="M507" s="223"/>
      <c r="N507" s="224"/>
      <c r="O507" s="86"/>
      <c r="P507" s="86"/>
      <c r="Q507" s="86"/>
      <c r="R507" s="86"/>
      <c r="S507" s="86"/>
      <c r="T507" s="86"/>
      <c r="U507" s="87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T507" s="19" t="s">
        <v>264</v>
      </c>
      <c r="AU507" s="19" t="s">
        <v>78</v>
      </c>
    </row>
    <row r="508" s="2" customFormat="1" ht="24.15" customHeight="1">
      <c r="A508" s="40"/>
      <c r="B508" s="41"/>
      <c r="C508" s="207" t="s">
        <v>768</v>
      </c>
      <c r="D508" s="207" t="s">
        <v>258</v>
      </c>
      <c r="E508" s="208" t="s">
        <v>769</v>
      </c>
      <c r="F508" s="209" t="s">
        <v>770</v>
      </c>
      <c r="G508" s="210" t="s">
        <v>393</v>
      </c>
      <c r="H508" s="211">
        <v>1</v>
      </c>
      <c r="I508" s="212"/>
      <c r="J508" s="213">
        <f>ROUND(I508*H508,2)</f>
        <v>0</v>
      </c>
      <c r="K508" s="209" t="s">
        <v>261</v>
      </c>
      <c r="L508" s="46"/>
      <c r="M508" s="214" t="s">
        <v>19</v>
      </c>
      <c r="N508" s="215" t="s">
        <v>41</v>
      </c>
      <c r="O508" s="86"/>
      <c r="P508" s="216">
        <f>O508*H508</f>
        <v>0</v>
      </c>
      <c r="Q508" s="216">
        <v>0</v>
      </c>
      <c r="R508" s="216">
        <f>Q508*H508</f>
        <v>0</v>
      </c>
      <c r="S508" s="216">
        <v>0</v>
      </c>
      <c r="T508" s="216">
        <f>S508*H508</f>
        <v>0</v>
      </c>
      <c r="U508" s="217" t="s">
        <v>19</v>
      </c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R508" s="218" t="s">
        <v>374</v>
      </c>
      <c r="AT508" s="218" t="s">
        <v>258</v>
      </c>
      <c r="AU508" s="218" t="s">
        <v>78</v>
      </c>
      <c r="AY508" s="19" t="s">
        <v>254</v>
      </c>
      <c r="BE508" s="219">
        <f>IF(N508="základní",J508,0)</f>
        <v>0</v>
      </c>
      <c r="BF508" s="219">
        <f>IF(N508="snížená",J508,0)</f>
        <v>0</v>
      </c>
      <c r="BG508" s="219">
        <f>IF(N508="zákl. přenesená",J508,0)</f>
        <v>0</v>
      </c>
      <c r="BH508" s="219">
        <f>IF(N508="sníž. přenesená",J508,0)</f>
        <v>0</v>
      </c>
      <c r="BI508" s="219">
        <f>IF(N508="nulová",J508,0)</f>
        <v>0</v>
      </c>
      <c r="BJ508" s="19" t="s">
        <v>78</v>
      </c>
      <c r="BK508" s="219">
        <f>ROUND(I508*H508,2)</f>
        <v>0</v>
      </c>
      <c r="BL508" s="19" t="s">
        <v>374</v>
      </c>
      <c r="BM508" s="218" t="s">
        <v>771</v>
      </c>
    </row>
    <row r="509" s="2" customFormat="1">
      <c r="A509" s="40"/>
      <c r="B509" s="41"/>
      <c r="C509" s="42"/>
      <c r="D509" s="220" t="s">
        <v>264</v>
      </c>
      <c r="E509" s="42"/>
      <c r="F509" s="221" t="s">
        <v>772</v>
      </c>
      <c r="G509" s="42"/>
      <c r="H509" s="42"/>
      <c r="I509" s="222"/>
      <c r="J509" s="42"/>
      <c r="K509" s="42"/>
      <c r="L509" s="46"/>
      <c r="M509" s="223"/>
      <c r="N509" s="224"/>
      <c r="O509" s="86"/>
      <c r="P509" s="86"/>
      <c r="Q509" s="86"/>
      <c r="R509" s="86"/>
      <c r="S509" s="86"/>
      <c r="T509" s="86"/>
      <c r="U509" s="87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T509" s="19" t="s">
        <v>264</v>
      </c>
      <c r="AU509" s="19" t="s">
        <v>78</v>
      </c>
    </row>
    <row r="510" s="2" customFormat="1">
      <c r="A510" s="40"/>
      <c r="B510" s="41"/>
      <c r="C510" s="42"/>
      <c r="D510" s="225" t="s">
        <v>266</v>
      </c>
      <c r="E510" s="42"/>
      <c r="F510" s="226" t="s">
        <v>773</v>
      </c>
      <c r="G510" s="42"/>
      <c r="H510" s="42"/>
      <c r="I510" s="222"/>
      <c r="J510" s="42"/>
      <c r="K510" s="42"/>
      <c r="L510" s="46"/>
      <c r="M510" s="223"/>
      <c r="N510" s="224"/>
      <c r="O510" s="86"/>
      <c r="P510" s="86"/>
      <c r="Q510" s="86"/>
      <c r="R510" s="86"/>
      <c r="S510" s="86"/>
      <c r="T510" s="86"/>
      <c r="U510" s="87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T510" s="19" t="s">
        <v>266</v>
      </c>
      <c r="AU510" s="19" t="s">
        <v>78</v>
      </c>
    </row>
    <row r="511" s="2" customFormat="1" ht="16.5" customHeight="1">
      <c r="A511" s="40"/>
      <c r="B511" s="41"/>
      <c r="C511" s="259" t="s">
        <v>774</v>
      </c>
      <c r="D511" s="259" t="s">
        <v>308</v>
      </c>
      <c r="E511" s="260" t="s">
        <v>775</v>
      </c>
      <c r="F511" s="261" t="s">
        <v>776</v>
      </c>
      <c r="G511" s="262" t="s">
        <v>393</v>
      </c>
      <c r="H511" s="263">
        <v>1</v>
      </c>
      <c r="I511" s="264"/>
      <c r="J511" s="265">
        <f>ROUND(I511*H511,2)</f>
        <v>0</v>
      </c>
      <c r="K511" s="261" t="s">
        <v>261</v>
      </c>
      <c r="L511" s="266"/>
      <c r="M511" s="267" t="s">
        <v>19</v>
      </c>
      <c r="N511" s="268" t="s">
        <v>41</v>
      </c>
      <c r="O511" s="86"/>
      <c r="P511" s="216">
        <f>O511*H511</f>
        <v>0</v>
      </c>
      <c r="Q511" s="216">
        <v>0.0022000000000000001</v>
      </c>
      <c r="R511" s="216">
        <f>Q511*H511</f>
        <v>0.0022000000000000001</v>
      </c>
      <c r="S511" s="216">
        <v>0</v>
      </c>
      <c r="T511" s="216">
        <f>S511*H511</f>
        <v>0</v>
      </c>
      <c r="U511" s="217" t="s">
        <v>19</v>
      </c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R511" s="218" t="s">
        <v>497</v>
      </c>
      <c r="AT511" s="218" t="s">
        <v>308</v>
      </c>
      <c r="AU511" s="218" t="s">
        <v>78</v>
      </c>
      <c r="AY511" s="19" t="s">
        <v>254</v>
      </c>
      <c r="BE511" s="219">
        <f>IF(N511="základní",J511,0)</f>
        <v>0</v>
      </c>
      <c r="BF511" s="219">
        <f>IF(N511="snížená",J511,0)</f>
        <v>0</v>
      </c>
      <c r="BG511" s="219">
        <f>IF(N511="zákl. přenesená",J511,0)</f>
        <v>0</v>
      </c>
      <c r="BH511" s="219">
        <f>IF(N511="sníž. přenesená",J511,0)</f>
        <v>0</v>
      </c>
      <c r="BI511" s="219">
        <f>IF(N511="nulová",J511,0)</f>
        <v>0</v>
      </c>
      <c r="BJ511" s="19" t="s">
        <v>78</v>
      </c>
      <c r="BK511" s="219">
        <f>ROUND(I511*H511,2)</f>
        <v>0</v>
      </c>
      <c r="BL511" s="19" t="s">
        <v>374</v>
      </c>
      <c r="BM511" s="218" t="s">
        <v>777</v>
      </c>
    </row>
    <row r="512" s="2" customFormat="1">
      <c r="A512" s="40"/>
      <c r="B512" s="41"/>
      <c r="C512" s="42"/>
      <c r="D512" s="220" t="s">
        <v>264</v>
      </c>
      <c r="E512" s="42"/>
      <c r="F512" s="221" t="s">
        <v>776</v>
      </c>
      <c r="G512" s="42"/>
      <c r="H512" s="42"/>
      <c r="I512" s="222"/>
      <c r="J512" s="42"/>
      <c r="K512" s="42"/>
      <c r="L512" s="46"/>
      <c r="M512" s="223"/>
      <c r="N512" s="224"/>
      <c r="O512" s="86"/>
      <c r="P512" s="86"/>
      <c r="Q512" s="86"/>
      <c r="R512" s="86"/>
      <c r="S512" s="86"/>
      <c r="T512" s="86"/>
      <c r="U512" s="87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T512" s="19" t="s">
        <v>264</v>
      </c>
      <c r="AU512" s="19" t="s">
        <v>78</v>
      </c>
    </row>
    <row r="513" s="14" customFormat="1">
      <c r="A513" s="14"/>
      <c r="B513" s="237"/>
      <c r="C513" s="238"/>
      <c r="D513" s="220" t="s">
        <v>268</v>
      </c>
      <c r="E513" s="239" t="s">
        <v>19</v>
      </c>
      <c r="F513" s="240" t="s">
        <v>74</v>
      </c>
      <c r="G513" s="238"/>
      <c r="H513" s="241">
        <v>1</v>
      </c>
      <c r="I513" s="242"/>
      <c r="J513" s="238"/>
      <c r="K513" s="238"/>
      <c r="L513" s="243"/>
      <c r="M513" s="244"/>
      <c r="N513" s="245"/>
      <c r="O513" s="245"/>
      <c r="P513" s="245"/>
      <c r="Q513" s="245"/>
      <c r="R513" s="245"/>
      <c r="S513" s="245"/>
      <c r="T513" s="245"/>
      <c r="U513" s="246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47" t="s">
        <v>268</v>
      </c>
      <c r="AU513" s="247" t="s">
        <v>78</v>
      </c>
      <c r="AV513" s="14" t="s">
        <v>78</v>
      </c>
      <c r="AW513" s="14" t="s">
        <v>31</v>
      </c>
      <c r="AX513" s="14" t="s">
        <v>74</v>
      </c>
      <c r="AY513" s="247" t="s">
        <v>254</v>
      </c>
    </row>
    <row r="514" s="2" customFormat="1" ht="16.5" customHeight="1">
      <c r="A514" s="40"/>
      <c r="B514" s="41"/>
      <c r="C514" s="207" t="s">
        <v>778</v>
      </c>
      <c r="D514" s="207" t="s">
        <v>258</v>
      </c>
      <c r="E514" s="208" t="s">
        <v>779</v>
      </c>
      <c r="F514" s="209" t="s">
        <v>780</v>
      </c>
      <c r="G514" s="210" t="s">
        <v>393</v>
      </c>
      <c r="H514" s="211">
        <v>1</v>
      </c>
      <c r="I514" s="212"/>
      <c r="J514" s="213">
        <f>ROUND(I514*H514,2)</f>
        <v>0</v>
      </c>
      <c r="K514" s="209" t="s">
        <v>19</v>
      </c>
      <c r="L514" s="46"/>
      <c r="M514" s="214" t="s">
        <v>19</v>
      </c>
      <c r="N514" s="215" t="s">
        <v>41</v>
      </c>
      <c r="O514" s="86"/>
      <c r="P514" s="216">
        <f>O514*H514</f>
        <v>0</v>
      </c>
      <c r="Q514" s="216">
        <v>0</v>
      </c>
      <c r="R514" s="216">
        <f>Q514*H514</f>
        <v>0</v>
      </c>
      <c r="S514" s="216">
        <v>0</v>
      </c>
      <c r="T514" s="216">
        <f>S514*H514</f>
        <v>0</v>
      </c>
      <c r="U514" s="217" t="s">
        <v>19</v>
      </c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R514" s="218" t="s">
        <v>374</v>
      </c>
      <c r="AT514" s="218" t="s">
        <v>258</v>
      </c>
      <c r="AU514" s="218" t="s">
        <v>78</v>
      </c>
      <c r="AY514" s="19" t="s">
        <v>254</v>
      </c>
      <c r="BE514" s="219">
        <f>IF(N514="základní",J514,0)</f>
        <v>0</v>
      </c>
      <c r="BF514" s="219">
        <f>IF(N514="snížená",J514,0)</f>
        <v>0</v>
      </c>
      <c r="BG514" s="219">
        <f>IF(N514="zákl. přenesená",J514,0)</f>
        <v>0</v>
      </c>
      <c r="BH514" s="219">
        <f>IF(N514="sníž. přenesená",J514,0)</f>
        <v>0</v>
      </c>
      <c r="BI514" s="219">
        <f>IF(N514="nulová",J514,0)</f>
        <v>0</v>
      </c>
      <c r="BJ514" s="19" t="s">
        <v>78</v>
      </c>
      <c r="BK514" s="219">
        <f>ROUND(I514*H514,2)</f>
        <v>0</v>
      </c>
      <c r="BL514" s="19" t="s">
        <v>374</v>
      </c>
      <c r="BM514" s="218" t="s">
        <v>781</v>
      </c>
    </row>
    <row r="515" s="2" customFormat="1">
      <c r="A515" s="40"/>
      <c r="B515" s="41"/>
      <c r="C515" s="42"/>
      <c r="D515" s="220" t="s">
        <v>264</v>
      </c>
      <c r="E515" s="42"/>
      <c r="F515" s="221" t="s">
        <v>782</v>
      </c>
      <c r="G515" s="42"/>
      <c r="H515" s="42"/>
      <c r="I515" s="222"/>
      <c r="J515" s="42"/>
      <c r="K515" s="42"/>
      <c r="L515" s="46"/>
      <c r="M515" s="223"/>
      <c r="N515" s="224"/>
      <c r="O515" s="86"/>
      <c r="P515" s="86"/>
      <c r="Q515" s="86"/>
      <c r="R515" s="86"/>
      <c r="S515" s="86"/>
      <c r="T515" s="86"/>
      <c r="U515" s="87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T515" s="19" t="s">
        <v>264</v>
      </c>
      <c r="AU515" s="19" t="s">
        <v>78</v>
      </c>
    </row>
    <row r="516" s="13" customFormat="1">
      <c r="A516" s="13"/>
      <c r="B516" s="227"/>
      <c r="C516" s="228"/>
      <c r="D516" s="220" t="s">
        <v>268</v>
      </c>
      <c r="E516" s="229" t="s">
        <v>19</v>
      </c>
      <c r="F516" s="230" t="s">
        <v>783</v>
      </c>
      <c r="G516" s="228"/>
      <c r="H516" s="229" t="s">
        <v>19</v>
      </c>
      <c r="I516" s="231"/>
      <c r="J516" s="228"/>
      <c r="K516" s="228"/>
      <c r="L516" s="232"/>
      <c r="M516" s="233"/>
      <c r="N516" s="234"/>
      <c r="O516" s="234"/>
      <c r="P516" s="234"/>
      <c r="Q516" s="234"/>
      <c r="R516" s="234"/>
      <c r="S516" s="234"/>
      <c r="T516" s="234"/>
      <c r="U516" s="235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36" t="s">
        <v>268</v>
      </c>
      <c r="AU516" s="236" t="s">
        <v>78</v>
      </c>
      <c r="AV516" s="13" t="s">
        <v>74</v>
      </c>
      <c r="AW516" s="13" t="s">
        <v>31</v>
      </c>
      <c r="AX516" s="13" t="s">
        <v>69</v>
      </c>
      <c r="AY516" s="236" t="s">
        <v>254</v>
      </c>
    </row>
    <row r="517" s="14" customFormat="1">
      <c r="A517" s="14"/>
      <c r="B517" s="237"/>
      <c r="C517" s="238"/>
      <c r="D517" s="220" t="s">
        <v>268</v>
      </c>
      <c r="E517" s="239" t="s">
        <v>19</v>
      </c>
      <c r="F517" s="240" t="s">
        <v>74</v>
      </c>
      <c r="G517" s="238"/>
      <c r="H517" s="241">
        <v>1</v>
      </c>
      <c r="I517" s="242"/>
      <c r="J517" s="238"/>
      <c r="K517" s="238"/>
      <c r="L517" s="243"/>
      <c r="M517" s="244"/>
      <c r="N517" s="245"/>
      <c r="O517" s="245"/>
      <c r="P517" s="245"/>
      <c r="Q517" s="245"/>
      <c r="R517" s="245"/>
      <c r="S517" s="245"/>
      <c r="T517" s="245"/>
      <c r="U517" s="246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47" t="s">
        <v>268</v>
      </c>
      <c r="AU517" s="247" t="s">
        <v>78</v>
      </c>
      <c r="AV517" s="14" t="s">
        <v>78</v>
      </c>
      <c r="AW517" s="14" t="s">
        <v>31</v>
      </c>
      <c r="AX517" s="14" t="s">
        <v>74</v>
      </c>
      <c r="AY517" s="247" t="s">
        <v>254</v>
      </c>
    </row>
    <row r="518" s="2" customFormat="1" ht="16.5" customHeight="1">
      <c r="A518" s="40"/>
      <c r="B518" s="41"/>
      <c r="C518" s="259" t="s">
        <v>784</v>
      </c>
      <c r="D518" s="259" t="s">
        <v>308</v>
      </c>
      <c r="E518" s="260" t="s">
        <v>785</v>
      </c>
      <c r="F518" s="261" t="s">
        <v>786</v>
      </c>
      <c r="G518" s="262" t="s">
        <v>393</v>
      </c>
      <c r="H518" s="263">
        <v>1</v>
      </c>
      <c r="I518" s="264"/>
      <c r="J518" s="265">
        <f>ROUND(I518*H518,2)</f>
        <v>0</v>
      </c>
      <c r="K518" s="261" t="s">
        <v>19</v>
      </c>
      <c r="L518" s="266"/>
      <c r="M518" s="267" t="s">
        <v>19</v>
      </c>
      <c r="N518" s="268" t="s">
        <v>41</v>
      </c>
      <c r="O518" s="86"/>
      <c r="P518" s="216">
        <f>O518*H518</f>
        <v>0</v>
      </c>
      <c r="Q518" s="216">
        <v>0.00014999999999999999</v>
      </c>
      <c r="R518" s="216">
        <f>Q518*H518</f>
        <v>0.00014999999999999999</v>
      </c>
      <c r="S518" s="216">
        <v>0</v>
      </c>
      <c r="T518" s="216">
        <f>S518*H518</f>
        <v>0</v>
      </c>
      <c r="U518" s="217" t="s">
        <v>19</v>
      </c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R518" s="218" t="s">
        <v>497</v>
      </c>
      <c r="AT518" s="218" t="s">
        <v>308</v>
      </c>
      <c r="AU518" s="218" t="s">
        <v>78</v>
      </c>
      <c r="AY518" s="19" t="s">
        <v>254</v>
      </c>
      <c r="BE518" s="219">
        <f>IF(N518="základní",J518,0)</f>
        <v>0</v>
      </c>
      <c r="BF518" s="219">
        <f>IF(N518="snížená",J518,0)</f>
        <v>0</v>
      </c>
      <c r="BG518" s="219">
        <f>IF(N518="zákl. přenesená",J518,0)</f>
        <v>0</v>
      </c>
      <c r="BH518" s="219">
        <f>IF(N518="sníž. přenesená",J518,0)</f>
        <v>0</v>
      </c>
      <c r="BI518" s="219">
        <f>IF(N518="nulová",J518,0)</f>
        <v>0</v>
      </c>
      <c r="BJ518" s="19" t="s">
        <v>78</v>
      </c>
      <c r="BK518" s="219">
        <f>ROUND(I518*H518,2)</f>
        <v>0</v>
      </c>
      <c r="BL518" s="19" t="s">
        <v>374</v>
      </c>
      <c r="BM518" s="218" t="s">
        <v>787</v>
      </c>
    </row>
    <row r="519" s="2" customFormat="1">
      <c r="A519" s="40"/>
      <c r="B519" s="41"/>
      <c r="C519" s="42"/>
      <c r="D519" s="220" t="s">
        <v>264</v>
      </c>
      <c r="E519" s="42"/>
      <c r="F519" s="221" t="s">
        <v>786</v>
      </c>
      <c r="G519" s="42"/>
      <c r="H519" s="42"/>
      <c r="I519" s="222"/>
      <c r="J519" s="42"/>
      <c r="K519" s="42"/>
      <c r="L519" s="46"/>
      <c r="M519" s="223"/>
      <c r="N519" s="224"/>
      <c r="O519" s="86"/>
      <c r="P519" s="86"/>
      <c r="Q519" s="86"/>
      <c r="R519" s="86"/>
      <c r="S519" s="86"/>
      <c r="T519" s="86"/>
      <c r="U519" s="87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T519" s="19" t="s">
        <v>264</v>
      </c>
      <c r="AU519" s="19" t="s">
        <v>78</v>
      </c>
    </row>
    <row r="520" s="2" customFormat="1" ht="21.75" customHeight="1">
      <c r="A520" s="40"/>
      <c r="B520" s="41"/>
      <c r="C520" s="207" t="s">
        <v>788</v>
      </c>
      <c r="D520" s="207" t="s">
        <v>258</v>
      </c>
      <c r="E520" s="208" t="s">
        <v>789</v>
      </c>
      <c r="F520" s="209" t="s">
        <v>790</v>
      </c>
      <c r="G520" s="210" t="s">
        <v>393</v>
      </c>
      <c r="H520" s="211">
        <v>1</v>
      </c>
      <c r="I520" s="212"/>
      <c r="J520" s="213">
        <f>ROUND(I520*H520,2)</f>
        <v>0</v>
      </c>
      <c r="K520" s="209" t="s">
        <v>261</v>
      </c>
      <c r="L520" s="46"/>
      <c r="M520" s="214" t="s">
        <v>19</v>
      </c>
      <c r="N520" s="215" t="s">
        <v>41</v>
      </c>
      <c r="O520" s="86"/>
      <c r="P520" s="216">
        <f>O520*H520</f>
        <v>0</v>
      </c>
      <c r="Q520" s="216">
        <v>0</v>
      </c>
      <c r="R520" s="216">
        <f>Q520*H520</f>
        <v>0</v>
      </c>
      <c r="S520" s="216">
        <v>0</v>
      </c>
      <c r="T520" s="216">
        <f>S520*H520</f>
        <v>0</v>
      </c>
      <c r="U520" s="217" t="s">
        <v>19</v>
      </c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R520" s="218" t="s">
        <v>374</v>
      </c>
      <c r="AT520" s="218" t="s">
        <v>258</v>
      </c>
      <c r="AU520" s="218" t="s">
        <v>78</v>
      </c>
      <c r="AY520" s="19" t="s">
        <v>254</v>
      </c>
      <c r="BE520" s="219">
        <f>IF(N520="základní",J520,0)</f>
        <v>0</v>
      </c>
      <c r="BF520" s="219">
        <f>IF(N520="snížená",J520,0)</f>
        <v>0</v>
      </c>
      <c r="BG520" s="219">
        <f>IF(N520="zákl. přenesená",J520,0)</f>
        <v>0</v>
      </c>
      <c r="BH520" s="219">
        <f>IF(N520="sníž. přenesená",J520,0)</f>
        <v>0</v>
      </c>
      <c r="BI520" s="219">
        <f>IF(N520="nulová",J520,0)</f>
        <v>0</v>
      </c>
      <c r="BJ520" s="19" t="s">
        <v>78</v>
      </c>
      <c r="BK520" s="219">
        <f>ROUND(I520*H520,2)</f>
        <v>0</v>
      </c>
      <c r="BL520" s="19" t="s">
        <v>374</v>
      </c>
      <c r="BM520" s="218" t="s">
        <v>791</v>
      </c>
    </row>
    <row r="521" s="2" customFormat="1">
      <c r="A521" s="40"/>
      <c r="B521" s="41"/>
      <c r="C521" s="42"/>
      <c r="D521" s="220" t="s">
        <v>264</v>
      </c>
      <c r="E521" s="42"/>
      <c r="F521" s="221" t="s">
        <v>792</v>
      </c>
      <c r="G521" s="42"/>
      <c r="H521" s="42"/>
      <c r="I521" s="222"/>
      <c r="J521" s="42"/>
      <c r="K521" s="42"/>
      <c r="L521" s="46"/>
      <c r="M521" s="223"/>
      <c r="N521" s="224"/>
      <c r="O521" s="86"/>
      <c r="P521" s="86"/>
      <c r="Q521" s="86"/>
      <c r="R521" s="86"/>
      <c r="S521" s="86"/>
      <c r="T521" s="86"/>
      <c r="U521" s="87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T521" s="19" t="s">
        <v>264</v>
      </c>
      <c r="AU521" s="19" t="s">
        <v>78</v>
      </c>
    </row>
    <row r="522" s="2" customFormat="1">
      <c r="A522" s="40"/>
      <c r="B522" s="41"/>
      <c r="C522" s="42"/>
      <c r="D522" s="225" t="s">
        <v>266</v>
      </c>
      <c r="E522" s="42"/>
      <c r="F522" s="226" t="s">
        <v>793</v>
      </c>
      <c r="G522" s="42"/>
      <c r="H522" s="42"/>
      <c r="I522" s="222"/>
      <c r="J522" s="42"/>
      <c r="K522" s="42"/>
      <c r="L522" s="46"/>
      <c r="M522" s="223"/>
      <c r="N522" s="224"/>
      <c r="O522" s="86"/>
      <c r="P522" s="86"/>
      <c r="Q522" s="86"/>
      <c r="R522" s="86"/>
      <c r="S522" s="86"/>
      <c r="T522" s="86"/>
      <c r="U522" s="87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T522" s="19" t="s">
        <v>266</v>
      </c>
      <c r="AU522" s="19" t="s">
        <v>78</v>
      </c>
    </row>
    <row r="523" s="2" customFormat="1" ht="16.5" customHeight="1">
      <c r="A523" s="40"/>
      <c r="B523" s="41"/>
      <c r="C523" s="259" t="s">
        <v>794</v>
      </c>
      <c r="D523" s="259" t="s">
        <v>308</v>
      </c>
      <c r="E523" s="260" t="s">
        <v>795</v>
      </c>
      <c r="F523" s="261" t="s">
        <v>796</v>
      </c>
      <c r="G523" s="262" t="s">
        <v>393</v>
      </c>
      <c r="H523" s="263">
        <v>1</v>
      </c>
      <c r="I523" s="264"/>
      <c r="J523" s="265">
        <f>ROUND(I523*H523,2)</f>
        <v>0</v>
      </c>
      <c r="K523" s="261" t="s">
        <v>261</v>
      </c>
      <c r="L523" s="266"/>
      <c r="M523" s="267" t="s">
        <v>19</v>
      </c>
      <c r="N523" s="268" t="s">
        <v>41</v>
      </c>
      <c r="O523" s="86"/>
      <c r="P523" s="216">
        <f>O523*H523</f>
        <v>0</v>
      </c>
      <c r="Q523" s="216">
        <v>0.0022000000000000001</v>
      </c>
      <c r="R523" s="216">
        <f>Q523*H523</f>
        <v>0.0022000000000000001</v>
      </c>
      <c r="S523" s="216">
        <v>0</v>
      </c>
      <c r="T523" s="216">
        <f>S523*H523</f>
        <v>0</v>
      </c>
      <c r="U523" s="217" t="s">
        <v>19</v>
      </c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R523" s="218" t="s">
        <v>497</v>
      </c>
      <c r="AT523" s="218" t="s">
        <v>308</v>
      </c>
      <c r="AU523" s="218" t="s">
        <v>78</v>
      </c>
      <c r="AY523" s="19" t="s">
        <v>254</v>
      </c>
      <c r="BE523" s="219">
        <f>IF(N523="základní",J523,0)</f>
        <v>0</v>
      </c>
      <c r="BF523" s="219">
        <f>IF(N523="snížená",J523,0)</f>
        <v>0</v>
      </c>
      <c r="BG523" s="219">
        <f>IF(N523="zákl. přenesená",J523,0)</f>
        <v>0</v>
      </c>
      <c r="BH523" s="219">
        <f>IF(N523="sníž. přenesená",J523,0)</f>
        <v>0</v>
      </c>
      <c r="BI523" s="219">
        <f>IF(N523="nulová",J523,0)</f>
        <v>0</v>
      </c>
      <c r="BJ523" s="19" t="s">
        <v>78</v>
      </c>
      <c r="BK523" s="219">
        <f>ROUND(I523*H523,2)</f>
        <v>0</v>
      </c>
      <c r="BL523" s="19" t="s">
        <v>374</v>
      </c>
      <c r="BM523" s="218" t="s">
        <v>797</v>
      </c>
    </row>
    <row r="524" s="2" customFormat="1">
      <c r="A524" s="40"/>
      <c r="B524" s="41"/>
      <c r="C524" s="42"/>
      <c r="D524" s="220" t="s">
        <v>264</v>
      </c>
      <c r="E524" s="42"/>
      <c r="F524" s="221" t="s">
        <v>796</v>
      </c>
      <c r="G524" s="42"/>
      <c r="H524" s="42"/>
      <c r="I524" s="222"/>
      <c r="J524" s="42"/>
      <c r="K524" s="42"/>
      <c r="L524" s="46"/>
      <c r="M524" s="223"/>
      <c r="N524" s="224"/>
      <c r="O524" s="86"/>
      <c r="P524" s="86"/>
      <c r="Q524" s="86"/>
      <c r="R524" s="86"/>
      <c r="S524" s="86"/>
      <c r="T524" s="86"/>
      <c r="U524" s="87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T524" s="19" t="s">
        <v>264</v>
      </c>
      <c r="AU524" s="19" t="s">
        <v>78</v>
      </c>
    </row>
    <row r="525" s="2" customFormat="1" ht="24.15" customHeight="1">
      <c r="A525" s="40"/>
      <c r="B525" s="41"/>
      <c r="C525" s="207" t="s">
        <v>798</v>
      </c>
      <c r="D525" s="207" t="s">
        <v>258</v>
      </c>
      <c r="E525" s="208" t="s">
        <v>799</v>
      </c>
      <c r="F525" s="209" t="s">
        <v>800</v>
      </c>
      <c r="G525" s="210" t="s">
        <v>393</v>
      </c>
      <c r="H525" s="211">
        <v>11</v>
      </c>
      <c r="I525" s="212"/>
      <c r="J525" s="213">
        <f>ROUND(I525*H525,2)</f>
        <v>0</v>
      </c>
      <c r="K525" s="209" t="s">
        <v>261</v>
      </c>
      <c r="L525" s="46"/>
      <c r="M525" s="214" t="s">
        <v>19</v>
      </c>
      <c r="N525" s="215" t="s">
        <v>41</v>
      </c>
      <c r="O525" s="86"/>
      <c r="P525" s="216">
        <f>O525*H525</f>
        <v>0</v>
      </c>
      <c r="Q525" s="216">
        <v>0</v>
      </c>
      <c r="R525" s="216">
        <f>Q525*H525</f>
        <v>0</v>
      </c>
      <c r="S525" s="216">
        <v>0.024</v>
      </c>
      <c r="T525" s="216">
        <f>S525*H525</f>
        <v>0.26400000000000001</v>
      </c>
      <c r="U525" s="217" t="s">
        <v>19</v>
      </c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R525" s="218" t="s">
        <v>374</v>
      </c>
      <c r="AT525" s="218" t="s">
        <v>258</v>
      </c>
      <c r="AU525" s="218" t="s">
        <v>78</v>
      </c>
      <c r="AY525" s="19" t="s">
        <v>254</v>
      </c>
      <c r="BE525" s="219">
        <f>IF(N525="základní",J525,0)</f>
        <v>0</v>
      </c>
      <c r="BF525" s="219">
        <f>IF(N525="snížená",J525,0)</f>
        <v>0</v>
      </c>
      <c r="BG525" s="219">
        <f>IF(N525="zákl. přenesená",J525,0)</f>
        <v>0</v>
      </c>
      <c r="BH525" s="219">
        <f>IF(N525="sníž. přenesená",J525,0)</f>
        <v>0</v>
      </c>
      <c r="BI525" s="219">
        <f>IF(N525="nulová",J525,0)</f>
        <v>0</v>
      </c>
      <c r="BJ525" s="19" t="s">
        <v>78</v>
      </c>
      <c r="BK525" s="219">
        <f>ROUND(I525*H525,2)</f>
        <v>0</v>
      </c>
      <c r="BL525" s="19" t="s">
        <v>374</v>
      </c>
      <c r="BM525" s="218" t="s">
        <v>801</v>
      </c>
    </row>
    <row r="526" s="2" customFormat="1">
      <c r="A526" s="40"/>
      <c r="B526" s="41"/>
      <c r="C526" s="42"/>
      <c r="D526" s="220" t="s">
        <v>264</v>
      </c>
      <c r="E526" s="42"/>
      <c r="F526" s="221" t="s">
        <v>802</v>
      </c>
      <c r="G526" s="42"/>
      <c r="H526" s="42"/>
      <c r="I526" s="222"/>
      <c r="J526" s="42"/>
      <c r="K526" s="42"/>
      <c r="L526" s="46"/>
      <c r="M526" s="223"/>
      <c r="N526" s="224"/>
      <c r="O526" s="86"/>
      <c r="P526" s="86"/>
      <c r="Q526" s="86"/>
      <c r="R526" s="86"/>
      <c r="S526" s="86"/>
      <c r="T526" s="86"/>
      <c r="U526" s="87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T526" s="19" t="s">
        <v>264</v>
      </c>
      <c r="AU526" s="19" t="s">
        <v>78</v>
      </c>
    </row>
    <row r="527" s="2" customFormat="1">
      <c r="A527" s="40"/>
      <c r="B527" s="41"/>
      <c r="C527" s="42"/>
      <c r="D527" s="225" t="s">
        <v>266</v>
      </c>
      <c r="E527" s="42"/>
      <c r="F527" s="226" t="s">
        <v>803</v>
      </c>
      <c r="G527" s="42"/>
      <c r="H527" s="42"/>
      <c r="I527" s="222"/>
      <c r="J527" s="42"/>
      <c r="K527" s="42"/>
      <c r="L527" s="46"/>
      <c r="M527" s="223"/>
      <c r="N527" s="224"/>
      <c r="O527" s="86"/>
      <c r="P527" s="86"/>
      <c r="Q527" s="86"/>
      <c r="R527" s="86"/>
      <c r="S527" s="86"/>
      <c r="T527" s="86"/>
      <c r="U527" s="87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T527" s="19" t="s">
        <v>266</v>
      </c>
      <c r="AU527" s="19" t="s">
        <v>78</v>
      </c>
    </row>
    <row r="528" s="14" customFormat="1">
      <c r="A528" s="14"/>
      <c r="B528" s="237"/>
      <c r="C528" s="238"/>
      <c r="D528" s="220" t="s">
        <v>268</v>
      </c>
      <c r="E528" s="239" t="s">
        <v>19</v>
      </c>
      <c r="F528" s="240" t="s">
        <v>271</v>
      </c>
      <c r="G528" s="238"/>
      <c r="H528" s="241">
        <v>6</v>
      </c>
      <c r="I528" s="242"/>
      <c r="J528" s="238"/>
      <c r="K528" s="238"/>
      <c r="L528" s="243"/>
      <c r="M528" s="244"/>
      <c r="N528" s="245"/>
      <c r="O528" s="245"/>
      <c r="P528" s="245"/>
      <c r="Q528" s="245"/>
      <c r="R528" s="245"/>
      <c r="S528" s="245"/>
      <c r="T528" s="245"/>
      <c r="U528" s="246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47" t="s">
        <v>268</v>
      </c>
      <c r="AU528" s="247" t="s">
        <v>78</v>
      </c>
      <c r="AV528" s="14" t="s">
        <v>78</v>
      </c>
      <c r="AW528" s="14" t="s">
        <v>31</v>
      </c>
      <c r="AX528" s="14" t="s">
        <v>69</v>
      </c>
      <c r="AY528" s="247" t="s">
        <v>254</v>
      </c>
    </row>
    <row r="529" s="14" customFormat="1">
      <c r="A529" s="14"/>
      <c r="B529" s="237"/>
      <c r="C529" s="238"/>
      <c r="D529" s="220" t="s">
        <v>268</v>
      </c>
      <c r="E529" s="239" t="s">
        <v>19</v>
      </c>
      <c r="F529" s="240" t="s">
        <v>291</v>
      </c>
      <c r="G529" s="238"/>
      <c r="H529" s="241">
        <v>5</v>
      </c>
      <c r="I529" s="242"/>
      <c r="J529" s="238"/>
      <c r="K529" s="238"/>
      <c r="L529" s="243"/>
      <c r="M529" s="244"/>
      <c r="N529" s="245"/>
      <c r="O529" s="245"/>
      <c r="P529" s="245"/>
      <c r="Q529" s="245"/>
      <c r="R529" s="245"/>
      <c r="S529" s="245"/>
      <c r="T529" s="245"/>
      <c r="U529" s="246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47" t="s">
        <v>268</v>
      </c>
      <c r="AU529" s="247" t="s">
        <v>78</v>
      </c>
      <c r="AV529" s="14" t="s">
        <v>78</v>
      </c>
      <c r="AW529" s="14" t="s">
        <v>31</v>
      </c>
      <c r="AX529" s="14" t="s">
        <v>69</v>
      </c>
      <c r="AY529" s="247" t="s">
        <v>254</v>
      </c>
    </row>
    <row r="530" s="15" customFormat="1">
      <c r="A530" s="15"/>
      <c r="B530" s="248"/>
      <c r="C530" s="249"/>
      <c r="D530" s="220" t="s">
        <v>268</v>
      </c>
      <c r="E530" s="250" t="s">
        <v>19</v>
      </c>
      <c r="F530" s="251" t="s">
        <v>285</v>
      </c>
      <c r="G530" s="249"/>
      <c r="H530" s="252">
        <v>11</v>
      </c>
      <c r="I530" s="253"/>
      <c r="J530" s="249"/>
      <c r="K530" s="249"/>
      <c r="L530" s="254"/>
      <c r="M530" s="255"/>
      <c r="N530" s="256"/>
      <c r="O530" s="256"/>
      <c r="P530" s="256"/>
      <c r="Q530" s="256"/>
      <c r="R530" s="256"/>
      <c r="S530" s="256"/>
      <c r="T530" s="256"/>
      <c r="U530" s="257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T530" s="258" t="s">
        <v>268</v>
      </c>
      <c r="AU530" s="258" t="s">
        <v>78</v>
      </c>
      <c r="AV530" s="15" t="s">
        <v>262</v>
      </c>
      <c r="AW530" s="15" t="s">
        <v>31</v>
      </c>
      <c r="AX530" s="15" t="s">
        <v>74</v>
      </c>
      <c r="AY530" s="258" t="s">
        <v>254</v>
      </c>
    </row>
    <row r="531" s="2" customFormat="1" ht="16.5" customHeight="1">
      <c r="A531" s="40"/>
      <c r="B531" s="41"/>
      <c r="C531" s="207" t="s">
        <v>804</v>
      </c>
      <c r="D531" s="207" t="s">
        <v>258</v>
      </c>
      <c r="E531" s="208" t="s">
        <v>805</v>
      </c>
      <c r="F531" s="209" t="s">
        <v>806</v>
      </c>
      <c r="G531" s="210" t="s">
        <v>485</v>
      </c>
      <c r="H531" s="211">
        <v>1</v>
      </c>
      <c r="I531" s="212"/>
      <c r="J531" s="213">
        <f>ROUND(I531*H531,2)</f>
        <v>0</v>
      </c>
      <c r="K531" s="209" t="s">
        <v>19</v>
      </c>
      <c r="L531" s="46"/>
      <c r="M531" s="214" t="s">
        <v>19</v>
      </c>
      <c r="N531" s="215" t="s">
        <v>41</v>
      </c>
      <c r="O531" s="86"/>
      <c r="P531" s="216">
        <f>O531*H531</f>
        <v>0</v>
      </c>
      <c r="Q531" s="216">
        <v>0</v>
      </c>
      <c r="R531" s="216">
        <f>Q531*H531</f>
        <v>0</v>
      </c>
      <c r="S531" s="216">
        <v>0</v>
      </c>
      <c r="T531" s="216">
        <f>S531*H531</f>
        <v>0</v>
      </c>
      <c r="U531" s="217" t="s">
        <v>19</v>
      </c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R531" s="218" t="s">
        <v>374</v>
      </c>
      <c r="AT531" s="218" t="s">
        <v>258</v>
      </c>
      <c r="AU531" s="218" t="s">
        <v>78</v>
      </c>
      <c r="AY531" s="19" t="s">
        <v>254</v>
      </c>
      <c r="BE531" s="219">
        <f>IF(N531="základní",J531,0)</f>
        <v>0</v>
      </c>
      <c r="BF531" s="219">
        <f>IF(N531="snížená",J531,0)</f>
        <v>0</v>
      </c>
      <c r="BG531" s="219">
        <f>IF(N531="zákl. přenesená",J531,0)</f>
        <v>0</v>
      </c>
      <c r="BH531" s="219">
        <f>IF(N531="sníž. přenesená",J531,0)</f>
        <v>0</v>
      </c>
      <c r="BI531" s="219">
        <f>IF(N531="nulová",J531,0)</f>
        <v>0</v>
      </c>
      <c r="BJ531" s="19" t="s">
        <v>78</v>
      </c>
      <c r="BK531" s="219">
        <f>ROUND(I531*H531,2)</f>
        <v>0</v>
      </c>
      <c r="BL531" s="19" t="s">
        <v>374</v>
      </c>
      <c r="BM531" s="218" t="s">
        <v>807</v>
      </c>
    </row>
    <row r="532" s="2" customFormat="1">
      <c r="A532" s="40"/>
      <c r="B532" s="41"/>
      <c r="C532" s="42"/>
      <c r="D532" s="220" t="s">
        <v>264</v>
      </c>
      <c r="E532" s="42"/>
      <c r="F532" s="221" t="s">
        <v>806</v>
      </c>
      <c r="G532" s="42"/>
      <c r="H532" s="42"/>
      <c r="I532" s="222"/>
      <c r="J532" s="42"/>
      <c r="K532" s="42"/>
      <c r="L532" s="46"/>
      <c r="M532" s="223"/>
      <c r="N532" s="224"/>
      <c r="O532" s="86"/>
      <c r="P532" s="86"/>
      <c r="Q532" s="86"/>
      <c r="R532" s="86"/>
      <c r="S532" s="86"/>
      <c r="T532" s="86"/>
      <c r="U532" s="87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T532" s="19" t="s">
        <v>264</v>
      </c>
      <c r="AU532" s="19" t="s">
        <v>78</v>
      </c>
    </row>
    <row r="533" s="2" customFormat="1" ht="16.5" customHeight="1">
      <c r="A533" s="40"/>
      <c r="B533" s="41"/>
      <c r="C533" s="259" t="s">
        <v>808</v>
      </c>
      <c r="D533" s="259" t="s">
        <v>308</v>
      </c>
      <c r="E533" s="260" t="s">
        <v>809</v>
      </c>
      <c r="F533" s="261" t="s">
        <v>810</v>
      </c>
      <c r="G533" s="262" t="s">
        <v>485</v>
      </c>
      <c r="H533" s="263">
        <v>1</v>
      </c>
      <c r="I533" s="264"/>
      <c r="J533" s="265">
        <f>ROUND(I533*H533,2)</f>
        <v>0</v>
      </c>
      <c r="K533" s="261" t="s">
        <v>19</v>
      </c>
      <c r="L533" s="266"/>
      <c r="M533" s="267" t="s">
        <v>19</v>
      </c>
      <c r="N533" s="268" t="s">
        <v>41</v>
      </c>
      <c r="O533" s="86"/>
      <c r="P533" s="216">
        <f>O533*H533</f>
        <v>0</v>
      </c>
      <c r="Q533" s="216">
        <v>0</v>
      </c>
      <c r="R533" s="216">
        <f>Q533*H533</f>
        <v>0</v>
      </c>
      <c r="S533" s="216">
        <v>0</v>
      </c>
      <c r="T533" s="216">
        <f>S533*H533</f>
        <v>0</v>
      </c>
      <c r="U533" s="217" t="s">
        <v>19</v>
      </c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R533" s="218" t="s">
        <v>497</v>
      </c>
      <c r="AT533" s="218" t="s">
        <v>308</v>
      </c>
      <c r="AU533" s="218" t="s">
        <v>78</v>
      </c>
      <c r="AY533" s="19" t="s">
        <v>254</v>
      </c>
      <c r="BE533" s="219">
        <f>IF(N533="základní",J533,0)</f>
        <v>0</v>
      </c>
      <c r="BF533" s="219">
        <f>IF(N533="snížená",J533,0)</f>
        <v>0</v>
      </c>
      <c r="BG533" s="219">
        <f>IF(N533="zákl. přenesená",J533,0)</f>
        <v>0</v>
      </c>
      <c r="BH533" s="219">
        <f>IF(N533="sníž. přenesená",J533,0)</f>
        <v>0</v>
      </c>
      <c r="BI533" s="219">
        <f>IF(N533="nulová",J533,0)</f>
        <v>0</v>
      </c>
      <c r="BJ533" s="19" t="s">
        <v>78</v>
      </c>
      <c r="BK533" s="219">
        <f>ROUND(I533*H533,2)</f>
        <v>0</v>
      </c>
      <c r="BL533" s="19" t="s">
        <v>374</v>
      </c>
      <c r="BM533" s="218" t="s">
        <v>811</v>
      </c>
    </row>
    <row r="534" s="2" customFormat="1">
      <c r="A534" s="40"/>
      <c r="B534" s="41"/>
      <c r="C534" s="42"/>
      <c r="D534" s="220" t="s">
        <v>264</v>
      </c>
      <c r="E534" s="42"/>
      <c r="F534" s="221" t="s">
        <v>810</v>
      </c>
      <c r="G534" s="42"/>
      <c r="H534" s="42"/>
      <c r="I534" s="222"/>
      <c r="J534" s="42"/>
      <c r="K534" s="42"/>
      <c r="L534" s="46"/>
      <c r="M534" s="223"/>
      <c r="N534" s="224"/>
      <c r="O534" s="86"/>
      <c r="P534" s="86"/>
      <c r="Q534" s="86"/>
      <c r="R534" s="86"/>
      <c r="S534" s="86"/>
      <c r="T534" s="86"/>
      <c r="U534" s="87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T534" s="19" t="s">
        <v>264</v>
      </c>
      <c r="AU534" s="19" t="s">
        <v>78</v>
      </c>
    </row>
    <row r="535" s="2" customFormat="1">
      <c r="A535" s="40"/>
      <c r="B535" s="41"/>
      <c r="C535" s="42"/>
      <c r="D535" s="220" t="s">
        <v>487</v>
      </c>
      <c r="E535" s="42"/>
      <c r="F535" s="269" t="s">
        <v>812</v>
      </c>
      <c r="G535" s="42"/>
      <c r="H535" s="42"/>
      <c r="I535" s="222"/>
      <c r="J535" s="42"/>
      <c r="K535" s="42"/>
      <c r="L535" s="46"/>
      <c r="M535" s="223"/>
      <c r="N535" s="224"/>
      <c r="O535" s="86"/>
      <c r="P535" s="86"/>
      <c r="Q535" s="86"/>
      <c r="R535" s="86"/>
      <c r="S535" s="86"/>
      <c r="T535" s="86"/>
      <c r="U535" s="87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T535" s="19" t="s">
        <v>487</v>
      </c>
      <c r="AU535" s="19" t="s">
        <v>78</v>
      </c>
    </row>
    <row r="536" s="2" customFormat="1" ht="24.15" customHeight="1">
      <c r="A536" s="40"/>
      <c r="B536" s="41"/>
      <c r="C536" s="207" t="s">
        <v>813</v>
      </c>
      <c r="D536" s="207" t="s">
        <v>258</v>
      </c>
      <c r="E536" s="208" t="s">
        <v>814</v>
      </c>
      <c r="F536" s="209" t="s">
        <v>815</v>
      </c>
      <c r="G536" s="210" t="s">
        <v>393</v>
      </c>
      <c r="H536" s="211">
        <v>1</v>
      </c>
      <c r="I536" s="212"/>
      <c r="J536" s="213">
        <f>ROUND(I536*H536,2)</f>
        <v>0</v>
      </c>
      <c r="K536" s="209" t="s">
        <v>261</v>
      </c>
      <c r="L536" s="46"/>
      <c r="M536" s="214" t="s">
        <v>19</v>
      </c>
      <c r="N536" s="215" t="s">
        <v>41</v>
      </c>
      <c r="O536" s="86"/>
      <c r="P536" s="216">
        <f>O536*H536</f>
        <v>0</v>
      </c>
      <c r="Q536" s="216">
        <v>0</v>
      </c>
      <c r="R536" s="216">
        <f>Q536*H536</f>
        <v>0</v>
      </c>
      <c r="S536" s="216">
        <v>0.13100000000000001</v>
      </c>
      <c r="T536" s="216">
        <f>S536*H536</f>
        <v>0.13100000000000001</v>
      </c>
      <c r="U536" s="217" t="s">
        <v>19</v>
      </c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R536" s="218" t="s">
        <v>374</v>
      </c>
      <c r="AT536" s="218" t="s">
        <v>258</v>
      </c>
      <c r="AU536" s="218" t="s">
        <v>78</v>
      </c>
      <c r="AY536" s="19" t="s">
        <v>254</v>
      </c>
      <c r="BE536" s="219">
        <f>IF(N536="základní",J536,0)</f>
        <v>0</v>
      </c>
      <c r="BF536" s="219">
        <f>IF(N536="snížená",J536,0)</f>
        <v>0</v>
      </c>
      <c r="BG536" s="219">
        <f>IF(N536="zákl. přenesená",J536,0)</f>
        <v>0</v>
      </c>
      <c r="BH536" s="219">
        <f>IF(N536="sníž. přenesená",J536,0)</f>
        <v>0</v>
      </c>
      <c r="BI536" s="219">
        <f>IF(N536="nulová",J536,0)</f>
        <v>0</v>
      </c>
      <c r="BJ536" s="19" t="s">
        <v>78</v>
      </c>
      <c r="BK536" s="219">
        <f>ROUND(I536*H536,2)</f>
        <v>0</v>
      </c>
      <c r="BL536" s="19" t="s">
        <v>374</v>
      </c>
      <c r="BM536" s="218" t="s">
        <v>816</v>
      </c>
    </row>
    <row r="537" s="2" customFormat="1">
      <c r="A537" s="40"/>
      <c r="B537" s="41"/>
      <c r="C537" s="42"/>
      <c r="D537" s="220" t="s">
        <v>264</v>
      </c>
      <c r="E537" s="42"/>
      <c r="F537" s="221" t="s">
        <v>817</v>
      </c>
      <c r="G537" s="42"/>
      <c r="H537" s="42"/>
      <c r="I537" s="222"/>
      <c r="J537" s="42"/>
      <c r="K537" s="42"/>
      <c r="L537" s="46"/>
      <c r="M537" s="223"/>
      <c r="N537" s="224"/>
      <c r="O537" s="86"/>
      <c r="P537" s="86"/>
      <c r="Q537" s="86"/>
      <c r="R537" s="86"/>
      <c r="S537" s="86"/>
      <c r="T537" s="86"/>
      <c r="U537" s="87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T537" s="19" t="s">
        <v>264</v>
      </c>
      <c r="AU537" s="19" t="s">
        <v>78</v>
      </c>
    </row>
    <row r="538" s="2" customFormat="1">
      <c r="A538" s="40"/>
      <c r="B538" s="41"/>
      <c r="C538" s="42"/>
      <c r="D538" s="225" t="s">
        <v>266</v>
      </c>
      <c r="E538" s="42"/>
      <c r="F538" s="226" t="s">
        <v>818</v>
      </c>
      <c r="G538" s="42"/>
      <c r="H538" s="42"/>
      <c r="I538" s="222"/>
      <c r="J538" s="42"/>
      <c r="K538" s="42"/>
      <c r="L538" s="46"/>
      <c r="M538" s="223"/>
      <c r="N538" s="224"/>
      <c r="O538" s="86"/>
      <c r="P538" s="86"/>
      <c r="Q538" s="86"/>
      <c r="R538" s="86"/>
      <c r="S538" s="86"/>
      <c r="T538" s="86"/>
      <c r="U538" s="87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T538" s="19" t="s">
        <v>266</v>
      </c>
      <c r="AU538" s="19" t="s">
        <v>78</v>
      </c>
    </row>
    <row r="539" s="2" customFormat="1" ht="24.15" customHeight="1">
      <c r="A539" s="40"/>
      <c r="B539" s="41"/>
      <c r="C539" s="207" t="s">
        <v>819</v>
      </c>
      <c r="D539" s="207" t="s">
        <v>258</v>
      </c>
      <c r="E539" s="208" t="s">
        <v>820</v>
      </c>
      <c r="F539" s="209" t="s">
        <v>821</v>
      </c>
      <c r="G539" s="210" t="s">
        <v>393</v>
      </c>
      <c r="H539" s="211">
        <v>4</v>
      </c>
      <c r="I539" s="212"/>
      <c r="J539" s="213">
        <f>ROUND(I539*H539,2)</f>
        <v>0</v>
      </c>
      <c r="K539" s="209" t="s">
        <v>261</v>
      </c>
      <c r="L539" s="46"/>
      <c r="M539" s="214" t="s">
        <v>19</v>
      </c>
      <c r="N539" s="215" t="s">
        <v>41</v>
      </c>
      <c r="O539" s="86"/>
      <c r="P539" s="216">
        <f>O539*H539</f>
        <v>0</v>
      </c>
      <c r="Q539" s="216">
        <v>0</v>
      </c>
      <c r="R539" s="216">
        <f>Q539*H539</f>
        <v>0</v>
      </c>
      <c r="S539" s="216">
        <v>0.1104</v>
      </c>
      <c r="T539" s="216">
        <f>S539*H539</f>
        <v>0.44159999999999999</v>
      </c>
      <c r="U539" s="217" t="s">
        <v>19</v>
      </c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R539" s="218" t="s">
        <v>374</v>
      </c>
      <c r="AT539" s="218" t="s">
        <v>258</v>
      </c>
      <c r="AU539" s="218" t="s">
        <v>78</v>
      </c>
      <c r="AY539" s="19" t="s">
        <v>254</v>
      </c>
      <c r="BE539" s="219">
        <f>IF(N539="základní",J539,0)</f>
        <v>0</v>
      </c>
      <c r="BF539" s="219">
        <f>IF(N539="snížená",J539,0)</f>
        <v>0</v>
      </c>
      <c r="BG539" s="219">
        <f>IF(N539="zákl. přenesená",J539,0)</f>
        <v>0</v>
      </c>
      <c r="BH539" s="219">
        <f>IF(N539="sníž. přenesená",J539,0)</f>
        <v>0</v>
      </c>
      <c r="BI539" s="219">
        <f>IF(N539="nulová",J539,0)</f>
        <v>0</v>
      </c>
      <c r="BJ539" s="19" t="s">
        <v>78</v>
      </c>
      <c r="BK539" s="219">
        <f>ROUND(I539*H539,2)</f>
        <v>0</v>
      </c>
      <c r="BL539" s="19" t="s">
        <v>374</v>
      </c>
      <c r="BM539" s="218" t="s">
        <v>822</v>
      </c>
    </row>
    <row r="540" s="2" customFormat="1">
      <c r="A540" s="40"/>
      <c r="B540" s="41"/>
      <c r="C540" s="42"/>
      <c r="D540" s="220" t="s">
        <v>264</v>
      </c>
      <c r="E540" s="42"/>
      <c r="F540" s="221" t="s">
        <v>823</v>
      </c>
      <c r="G540" s="42"/>
      <c r="H540" s="42"/>
      <c r="I540" s="222"/>
      <c r="J540" s="42"/>
      <c r="K540" s="42"/>
      <c r="L540" s="46"/>
      <c r="M540" s="223"/>
      <c r="N540" s="224"/>
      <c r="O540" s="86"/>
      <c r="P540" s="86"/>
      <c r="Q540" s="86"/>
      <c r="R540" s="86"/>
      <c r="S540" s="86"/>
      <c r="T540" s="86"/>
      <c r="U540" s="87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T540" s="19" t="s">
        <v>264</v>
      </c>
      <c r="AU540" s="19" t="s">
        <v>78</v>
      </c>
    </row>
    <row r="541" s="2" customFormat="1">
      <c r="A541" s="40"/>
      <c r="B541" s="41"/>
      <c r="C541" s="42"/>
      <c r="D541" s="225" t="s">
        <v>266</v>
      </c>
      <c r="E541" s="42"/>
      <c r="F541" s="226" t="s">
        <v>824</v>
      </c>
      <c r="G541" s="42"/>
      <c r="H541" s="42"/>
      <c r="I541" s="222"/>
      <c r="J541" s="42"/>
      <c r="K541" s="42"/>
      <c r="L541" s="46"/>
      <c r="M541" s="223"/>
      <c r="N541" s="224"/>
      <c r="O541" s="86"/>
      <c r="P541" s="86"/>
      <c r="Q541" s="86"/>
      <c r="R541" s="86"/>
      <c r="S541" s="86"/>
      <c r="T541" s="86"/>
      <c r="U541" s="87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T541" s="19" t="s">
        <v>266</v>
      </c>
      <c r="AU541" s="19" t="s">
        <v>78</v>
      </c>
    </row>
    <row r="542" s="14" customFormat="1">
      <c r="A542" s="14"/>
      <c r="B542" s="237"/>
      <c r="C542" s="238"/>
      <c r="D542" s="220" t="s">
        <v>268</v>
      </c>
      <c r="E542" s="239" t="s">
        <v>19</v>
      </c>
      <c r="F542" s="240" t="s">
        <v>262</v>
      </c>
      <c r="G542" s="238"/>
      <c r="H542" s="241">
        <v>4</v>
      </c>
      <c r="I542" s="242"/>
      <c r="J542" s="238"/>
      <c r="K542" s="238"/>
      <c r="L542" s="243"/>
      <c r="M542" s="244"/>
      <c r="N542" s="245"/>
      <c r="O542" s="245"/>
      <c r="P542" s="245"/>
      <c r="Q542" s="245"/>
      <c r="R542" s="245"/>
      <c r="S542" s="245"/>
      <c r="T542" s="245"/>
      <c r="U542" s="246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247" t="s">
        <v>268</v>
      </c>
      <c r="AU542" s="247" t="s">
        <v>78</v>
      </c>
      <c r="AV542" s="14" t="s">
        <v>78</v>
      </c>
      <c r="AW542" s="14" t="s">
        <v>31</v>
      </c>
      <c r="AX542" s="14" t="s">
        <v>69</v>
      </c>
      <c r="AY542" s="247" t="s">
        <v>254</v>
      </c>
    </row>
    <row r="543" s="2" customFormat="1" ht="24.15" customHeight="1">
      <c r="A543" s="40"/>
      <c r="B543" s="41"/>
      <c r="C543" s="207" t="s">
        <v>825</v>
      </c>
      <c r="D543" s="207" t="s">
        <v>258</v>
      </c>
      <c r="E543" s="208" t="s">
        <v>826</v>
      </c>
      <c r="F543" s="209" t="s">
        <v>827</v>
      </c>
      <c r="G543" s="210" t="s">
        <v>828</v>
      </c>
      <c r="H543" s="270"/>
      <c r="I543" s="212"/>
      <c r="J543" s="213">
        <f>ROUND(I543*H543,2)</f>
        <v>0</v>
      </c>
      <c r="K543" s="209" t="s">
        <v>261</v>
      </c>
      <c r="L543" s="46"/>
      <c r="M543" s="214" t="s">
        <v>19</v>
      </c>
      <c r="N543" s="215" t="s">
        <v>41</v>
      </c>
      <c r="O543" s="86"/>
      <c r="P543" s="216">
        <f>O543*H543</f>
        <v>0</v>
      </c>
      <c r="Q543" s="216">
        <v>0</v>
      </c>
      <c r="R543" s="216">
        <f>Q543*H543</f>
        <v>0</v>
      </c>
      <c r="S543" s="216">
        <v>0</v>
      </c>
      <c r="T543" s="216">
        <f>S543*H543</f>
        <v>0</v>
      </c>
      <c r="U543" s="217" t="s">
        <v>19</v>
      </c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R543" s="218" t="s">
        <v>374</v>
      </c>
      <c r="AT543" s="218" t="s">
        <v>258</v>
      </c>
      <c r="AU543" s="218" t="s">
        <v>78</v>
      </c>
      <c r="AY543" s="19" t="s">
        <v>254</v>
      </c>
      <c r="BE543" s="219">
        <f>IF(N543="základní",J543,0)</f>
        <v>0</v>
      </c>
      <c r="BF543" s="219">
        <f>IF(N543="snížená",J543,0)</f>
        <v>0</v>
      </c>
      <c r="BG543" s="219">
        <f>IF(N543="zákl. přenesená",J543,0)</f>
        <v>0</v>
      </c>
      <c r="BH543" s="219">
        <f>IF(N543="sníž. přenesená",J543,0)</f>
        <v>0</v>
      </c>
      <c r="BI543" s="219">
        <f>IF(N543="nulová",J543,0)</f>
        <v>0</v>
      </c>
      <c r="BJ543" s="19" t="s">
        <v>78</v>
      </c>
      <c r="BK543" s="219">
        <f>ROUND(I543*H543,2)</f>
        <v>0</v>
      </c>
      <c r="BL543" s="19" t="s">
        <v>374</v>
      </c>
      <c r="BM543" s="218" t="s">
        <v>829</v>
      </c>
    </row>
    <row r="544" s="2" customFormat="1">
      <c r="A544" s="40"/>
      <c r="B544" s="41"/>
      <c r="C544" s="42"/>
      <c r="D544" s="220" t="s">
        <v>264</v>
      </c>
      <c r="E544" s="42"/>
      <c r="F544" s="221" t="s">
        <v>830</v>
      </c>
      <c r="G544" s="42"/>
      <c r="H544" s="42"/>
      <c r="I544" s="222"/>
      <c r="J544" s="42"/>
      <c r="K544" s="42"/>
      <c r="L544" s="46"/>
      <c r="M544" s="223"/>
      <c r="N544" s="224"/>
      <c r="O544" s="86"/>
      <c r="P544" s="86"/>
      <c r="Q544" s="86"/>
      <c r="R544" s="86"/>
      <c r="S544" s="86"/>
      <c r="T544" s="86"/>
      <c r="U544" s="87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T544" s="19" t="s">
        <v>264</v>
      </c>
      <c r="AU544" s="19" t="s">
        <v>78</v>
      </c>
    </row>
    <row r="545" s="2" customFormat="1">
      <c r="A545" s="40"/>
      <c r="B545" s="41"/>
      <c r="C545" s="42"/>
      <c r="D545" s="225" t="s">
        <v>266</v>
      </c>
      <c r="E545" s="42"/>
      <c r="F545" s="226" t="s">
        <v>831</v>
      </c>
      <c r="G545" s="42"/>
      <c r="H545" s="42"/>
      <c r="I545" s="222"/>
      <c r="J545" s="42"/>
      <c r="K545" s="42"/>
      <c r="L545" s="46"/>
      <c r="M545" s="223"/>
      <c r="N545" s="224"/>
      <c r="O545" s="86"/>
      <c r="P545" s="86"/>
      <c r="Q545" s="86"/>
      <c r="R545" s="86"/>
      <c r="S545" s="86"/>
      <c r="T545" s="86"/>
      <c r="U545" s="87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T545" s="19" t="s">
        <v>266</v>
      </c>
      <c r="AU545" s="19" t="s">
        <v>78</v>
      </c>
    </row>
    <row r="546" s="12" customFormat="1" ht="22.8" customHeight="1">
      <c r="A546" s="12"/>
      <c r="B546" s="191"/>
      <c r="C546" s="192"/>
      <c r="D546" s="193" t="s">
        <v>68</v>
      </c>
      <c r="E546" s="205" t="s">
        <v>832</v>
      </c>
      <c r="F546" s="205" t="s">
        <v>833</v>
      </c>
      <c r="G546" s="192"/>
      <c r="H546" s="192"/>
      <c r="I546" s="195"/>
      <c r="J546" s="206">
        <f>BK546</f>
        <v>0</v>
      </c>
      <c r="K546" s="192"/>
      <c r="L546" s="197"/>
      <c r="M546" s="198"/>
      <c r="N546" s="199"/>
      <c r="O546" s="199"/>
      <c r="P546" s="200">
        <f>SUM(P547:P613)</f>
        <v>0</v>
      </c>
      <c r="Q546" s="199"/>
      <c r="R546" s="200">
        <f>SUM(R547:R613)</f>
        <v>0.18241963</v>
      </c>
      <c r="S546" s="199"/>
      <c r="T546" s="200">
        <f>SUM(T547:T613)</f>
        <v>0</v>
      </c>
      <c r="U546" s="201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R546" s="202" t="s">
        <v>78</v>
      </c>
      <c r="AT546" s="203" t="s">
        <v>68</v>
      </c>
      <c r="AU546" s="203" t="s">
        <v>74</v>
      </c>
      <c r="AY546" s="202" t="s">
        <v>254</v>
      </c>
      <c r="BK546" s="204">
        <f>SUM(BK547:BK613)</f>
        <v>0</v>
      </c>
    </row>
    <row r="547" s="2" customFormat="1" ht="16.5" customHeight="1">
      <c r="A547" s="40"/>
      <c r="B547" s="41"/>
      <c r="C547" s="207" t="s">
        <v>834</v>
      </c>
      <c r="D547" s="207" t="s">
        <v>258</v>
      </c>
      <c r="E547" s="208" t="s">
        <v>835</v>
      </c>
      <c r="F547" s="209" t="s">
        <v>836</v>
      </c>
      <c r="G547" s="210" t="s">
        <v>83</v>
      </c>
      <c r="H547" s="211">
        <v>4.7599999999999998</v>
      </c>
      <c r="I547" s="212"/>
      <c r="J547" s="213">
        <f>ROUND(I547*H547,2)</f>
        <v>0</v>
      </c>
      <c r="K547" s="209" t="s">
        <v>261</v>
      </c>
      <c r="L547" s="46"/>
      <c r="M547" s="214" t="s">
        <v>19</v>
      </c>
      <c r="N547" s="215" t="s">
        <v>41</v>
      </c>
      <c r="O547" s="86"/>
      <c r="P547" s="216">
        <f>O547*H547</f>
        <v>0</v>
      </c>
      <c r="Q547" s="216">
        <v>0.00029999999999999997</v>
      </c>
      <c r="R547" s="216">
        <f>Q547*H547</f>
        <v>0.0014279999999999998</v>
      </c>
      <c r="S547" s="216">
        <v>0</v>
      </c>
      <c r="T547" s="216">
        <f>S547*H547</f>
        <v>0</v>
      </c>
      <c r="U547" s="217" t="s">
        <v>19</v>
      </c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R547" s="218" t="s">
        <v>374</v>
      </c>
      <c r="AT547" s="218" t="s">
        <v>258</v>
      </c>
      <c r="AU547" s="218" t="s">
        <v>78</v>
      </c>
      <c r="AY547" s="19" t="s">
        <v>254</v>
      </c>
      <c r="BE547" s="219">
        <f>IF(N547="základní",J547,0)</f>
        <v>0</v>
      </c>
      <c r="BF547" s="219">
        <f>IF(N547="snížená",J547,0)</f>
        <v>0</v>
      </c>
      <c r="BG547" s="219">
        <f>IF(N547="zákl. přenesená",J547,0)</f>
        <v>0</v>
      </c>
      <c r="BH547" s="219">
        <f>IF(N547="sníž. přenesená",J547,0)</f>
        <v>0</v>
      </c>
      <c r="BI547" s="219">
        <f>IF(N547="nulová",J547,0)</f>
        <v>0</v>
      </c>
      <c r="BJ547" s="19" t="s">
        <v>78</v>
      </c>
      <c r="BK547" s="219">
        <f>ROUND(I547*H547,2)</f>
        <v>0</v>
      </c>
      <c r="BL547" s="19" t="s">
        <v>374</v>
      </c>
      <c r="BM547" s="218" t="s">
        <v>837</v>
      </c>
    </row>
    <row r="548" s="2" customFormat="1">
      <c r="A548" s="40"/>
      <c r="B548" s="41"/>
      <c r="C548" s="42"/>
      <c r="D548" s="220" t="s">
        <v>264</v>
      </c>
      <c r="E548" s="42"/>
      <c r="F548" s="221" t="s">
        <v>838</v>
      </c>
      <c r="G548" s="42"/>
      <c r="H548" s="42"/>
      <c r="I548" s="222"/>
      <c r="J548" s="42"/>
      <c r="K548" s="42"/>
      <c r="L548" s="46"/>
      <c r="M548" s="223"/>
      <c r="N548" s="224"/>
      <c r="O548" s="86"/>
      <c r="P548" s="86"/>
      <c r="Q548" s="86"/>
      <c r="R548" s="86"/>
      <c r="S548" s="86"/>
      <c r="T548" s="86"/>
      <c r="U548" s="87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T548" s="19" t="s">
        <v>264</v>
      </c>
      <c r="AU548" s="19" t="s">
        <v>78</v>
      </c>
    </row>
    <row r="549" s="2" customFormat="1">
      <c r="A549" s="40"/>
      <c r="B549" s="41"/>
      <c r="C549" s="42"/>
      <c r="D549" s="225" t="s">
        <v>266</v>
      </c>
      <c r="E549" s="42"/>
      <c r="F549" s="226" t="s">
        <v>839</v>
      </c>
      <c r="G549" s="42"/>
      <c r="H549" s="42"/>
      <c r="I549" s="222"/>
      <c r="J549" s="42"/>
      <c r="K549" s="42"/>
      <c r="L549" s="46"/>
      <c r="M549" s="223"/>
      <c r="N549" s="224"/>
      <c r="O549" s="86"/>
      <c r="P549" s="86"/>
      <c r="Q549" s="86"/>
      <c r="R549" s="86"/>
      <c r="S549" s="86"/>
      <c r="T549" s="86"/>
      <c r="U549" s="87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T549" s="19" t="s">
        <v>266</v>
      </c>
      <c r="AU549" s="19" t="s">
        <v>78</v>
      </c>
    </row>
    <row r="550" s="14" customFormat="1">
      <c r="A550" s="14"/>
      <c r="B550" s="237"/>
      <c r="C550" s="238"/>
      <c r="D550" s="220" t="s">
        <v>268</v>
      </c>
      <c r="E550" s="239" t="s">
        <v>19</v>
      </c>
      <c r="F550" s="240" t="s">
        <v>142</v>
      </c>
      <c r="G550" s="238"/>
      <c r="H550" s="241">
        <v>3.7000000000000002</v>
      </c>
      <c r="I550" s="242"/>
      <c r="J550" s="238"/>
      <c r="K550" s="238"/>
      <c r="L550" s="243"/>
      <c r="M550" s="244"/>
      <c r="N550" s="245"/>
      <c r="O550" s="245"/>
      <c r="P550" s="245"/>
      <c r="Q550" s="245"/>
      <c r="R550" s="245"/>
      <c r="S550" s="245"/>
      <c r="T550" s="245"/>
      <c r="U550" s="246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T550" s="247" t="s">
        <v>268</v>
      </c>
      <c r="AU550" s="247" t="s">
        <v>78</v>
      </c>
      <c r="AV550" s="14" t="s">
        <v>78</v>
      </c>
      <c r="AW550" s="14" t="s">
        <v>31</v>
      </c>
      <c r="AX550" s="14" t="s">
        <v>69</v>
      </c>
      <c r="AY550" s="247" t="s">
        <v>254</v>
      </c>
    </row>
    <row r="551" s="14" customFormat="1">
      <c r="A551" s="14"/>
      <c r="B551" s="237"/>
      <c r="C551" s="238"/>
      <c r="D551" s="220" t="s">
        <v>268</v>
      </c>
      <c r="E551" s="239" t="s">
        <v>19</v>
      </c>
      <c r="F551" s="240" t="s">
        <v>178</v>
      </c>
      <c r="G551" s="238"/>
      <c r="H551" s="241">
        <v>1.0600000000000001</v>
      </c>
      <c r="I551" s="242"/>
      <c r="J551" s="238"/>
      <c r="K551" s="238"/>
      <c r="L551" s="243"/>
      <c r="M551" s="244"/>
      <c r="N551" s="245"/>
      <c r="O551" s="245"/>
      <c r="P551" s="245"/>
      <c r="Q551" s="245"/>
      <c r="R551" s="245"/>
      <c r="S551" s="245"/>
      <c r="T551" s="245"/>
      <c r="U551" s="246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47" t="s">
        <v>268</v>
      </c>
      <c r="AU551" s="247" t="s">
        <v>78</v>
      </c>
      <c r="AV551" s="14" t="s">
        <v>78</v>
      </c>
      <c r="AW551" s="14" t="s">
        <v>31</v>
      </c>
      <c r="AX551" s="14" t="s">
        <v>69</v>
      </c>
      <c r="AY551" s="247" t="s">
        <v>254</v>
      </c>
    </row>
    <row r="552" s="2" customFormat="1" ht="33" customHeight="1">
      <c r="A552" s="40"/>
      <c r="B552" s="41"/>
      <c r="C552" s="207" t="s">
        <v>840</v>
      </c>
      <c r="D552" s="207" t="s">
        <v>258</v>
      </c>
      <c r="E552" s="208" t="s">
        <v>841</v>
      </c>
      <c r="F552" s="209" t="s">
        <v>842</v>
      </c>
      <c r="G552" s="210" t="s">
        <v>83</v>
      </c>
      <c r="H552" s="211">
        <v>3.7000000000000002</v>
      </c>
      <c r="I552" s="212"/>
      <c r="J552" s="213">
        <f>ROUND(I552*H552,2)</f>
        <v>0</v>
      </c>
      <c r="K552" s="209" t="s">
        <v>261</v>
      </c>
      <c r="L552" s="46"/>
      <c r="M552" s="214" t="s">
        <v>19</v>
      </c>
      <c r="N552" s="215" t="s">
        <v>41</v>
      </c>
      <c r="O552" s="86"/>
      <c r="P552" s="216">
        <f>O552*H552</f>
        <v>0</v>
      </c>
      <c r="Q552" s="216">
        <v>0.0090900000000000009</v>
      </c>
      <c r="R552" s="216">
        <f>Q552*H552</f>
        <v>0.033633000000000003</v>
      </c>
      <c r="S552" s="216">
        <v>0</v>
      </c>
      <c r="T552" s="216">
        <f>S552*H552</f>
        <v>0</v>
      </c>
      <c r="U552" s="217" t="s">
        <v>19</v>
      </c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R552" s="218" t="s">
        <v>374</v>
      </c>
      <c r="AT552" s="218" t="s">
        <v>258</v>
      </c>
      <c r="AU552" s="218" t="s">
        <v>78</v>
      </c>
      <c r="AY552" s="19" t="s">
        <v>254</v>
      </c>
      <c r="BE552" s="219">
        <f>IF(N552="základní",J552,0)</f>
        <v>0</v>
      </c>
      <c r="BF552" s="219">
        <f>IF(N552="snížená",J552,0)</f>
        <v>0</v>
      </c>
      <c r="BG552" s="219">
        <f>IF(N552="zákl. přenesená",J552,0)</f>
        <v>0</v>
      </c>
      <c r="BH552" s="219">
        <f>IF(N552="sníž. přenesená",J552,0)</f>
        <v>0</v>
      </c>
      <c r="BI552" s="219">
        <f>IF(N552="nulová",J552,0)</f>
        <v>0</v>
      </c>
      <c r="BJ552" s="19" t="s">
        <v>78</v>
      </c>
      <c r="BK552" s="219">
        <f>ROUND(I552*H552,2)</f>
        <v>0</v>
      </c>
      <c r="BL552" s="19" t="s">
        <v>374</v>
      </c>
      <c r="BM552" s="218" t="s">
        <v>843</v>
      </c>
    </row>
    <row r="553" s="2" customFormat="1">
      <c r="A553" s="40"/>
      <c r="B553" s="41"/>
      <c r="C553" s="42"/>
      <c r="D553" s="220" t="s">
        <v>264</v>
      </c>
      <c r="E553" s="42"/>
      <c r="F553" s="221" t="s">
        <v>844</v>
      </c>
      <c r="G553" s="42"/>
      <c r="H553" s="42"/>
      <c r="I553" s="222"/>
      <c r="J553" s="42"/>
      <c r="K553" s="42"/>
      <c r="L553" s="46"/>
      <c r="M553" s="223"/>
      <c r="N553" s="224"/>
      <c r="O553" s="86"/>
      <c r="P553" s="86"/>
      <c r="Q553" s="86"/>
      <c r="R553" s="86"/>
      <c r="S553" s="86"/>
      <c r="T553" s="86"/>
      <c r="U553" s="87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T553" s="19" t="s">
        <v>264</v>
      </c>
      <c r="AU553" s="19" t="s">
        <v>78</v>
      </c>
    </row>
    <row r="554" s="2" customFormat="1">
      <c r="A554" s="40"/>
      <c r="B554" s="41"/>
      <c r="C554" s="42"/>
      <c r="D554" s="225" t="s">
        <v>266</v>
      </c>
      <c r="E554" s="42"/>
      <c r="F554" s="226" t="s">
        <v>845</v>
      </c>
      <c r="G554" s="42"/>
      <c r="H554" s="42"/>
      <c r="I554" s="222"/>
      <c r="J554" s="42"/>
      <c r="K554" s="42"/>
      <c r="L554" s="46"/>
      <c r="M554" s="223"/>
      <c r="N554" s="224"/>
      <c r="O554" s="86"/>
      <c r="P554" s="86"/>
      <c r="Q554" s="86"/>
      <c r="R554" s="86"/>
      <c r="S554" s="86"/>
      <c r="T554" s="86"/>
      <c r="U554" s="87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T554" s="19" t="s">
        <v>266</v>
      </c>
      <c r="AU554" s="19" t="s">
        <v>78</v>
      </c>
    </row>
    <row r="555" s="14" customFormat="1">
      <c r="A555" s="14"/>
      <c r="B555" s="237"/>
      <c r="C555" s="238"/>
      <c r="D555" s="220" t="s">
        <v>268</v>
      </c>
      <c r="E555" s="239" t="s">
        <v>19</v>
      </c>
      <c r="F555" s="240" t="s">
        <v>142</v>
      </c>
      <c r="G555" s="238"/>
      <c r="H555" s="241">
        <v>3.7000000000000002</v>
      </c>
      <c r="I555" s="242"/>
      <c r="J555" s="238"/>
      <c r="K555" s="238"/>
      <c r="L555" s="243"/>
      <c r="M555" s="244"/>
      <c r="N555" s="245"/>
      <c r="O555" s="245"/>
      <c r="P555" s="245"/>
      <c r="Q555" s="245"/>
      <c r="R555" s="245"/>
      <c r="S555" s="245"/>
      <c r="T555" s="245"/>
      <c r="U555" s="246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47" t="s">
        <v>268</v>
      </c>
      <c r="AU555" s="247" t="s">
        <v>78</v>
      </c>
      <c r="AV555" s="14" t="s">
        <v>78</v>
      </c>
      <c r="AW555" s="14" t="s">
        <v>31</v>
      </c>
      <c r="AX555" s="14" t="s">
        <v>69</v>
      </c>
      <c r="AY555" s="247" t="s">
        <v>254</v>
      </c>
    </row>
    <row r="556" s="15" customFormat="1">
      <c r="A556" s="15"/>
      <c r="B556" s="248"/>
      <c r="C556" s="249"/>
      <c r="D556" s="220" t="s">
        <v>268</v>
      </c>
      <c r="E556" s="250" t="s">
        <v>19</v>
      </c>
      <c r="F556" s="251" t="s">
        <v>285</v>
      </c>
      <c r="G556" s="249"/>
      <c r="H556" s="252">
        <v>3.7000000000000002</v>
      </c>
      <c r="I556" s="253"/>
      <c r="J556" s="249"/>
      <c r="K556" s="249"/>
      <c r="L556" s="254"/>
      <c r="M556" s="255"/>
      <c r="N556" s="256"/>
      <c r="O556" s="256"/>
      <c r="P556" s="256"/>
      <c r="Q556" s="256"/>
      <c r="R556" s="256"/>
      <c r="S556" s="256"/>
      <c r="T556" s="256"/>
      <c r="U556" s="257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T556" s="258" t="s">
        <v>268</v>
      </c>
      <c r="AU556" s="258" t="s">
        <v>78</v>
      </c>
      <c r="AV556" s="15" t="s">
        <v>262</v>
      </c>
      <c r="AW556" s="15" t="s">
        <v>4</v>
      </c>
      <c r="AX556" s="15" t="s">
        <v>74</v>
      </c>
      <c r="AY556" s="258" t="s">
        <v>254</v>
      </c>
    </row>
    <row r="557" s="2" customFormat="1" ht="33" customHeight="1">
      <c r="A557" s="40"/>
      <c r="B557" s="41"/>
      <c r="C557" s="259" t="s">
        <v>846</v>
      </c>
      <c r="D557" s="259" t="s">
        <v>308</v>
      </c>
      <c r="E557" s="260" t="s">
        <v>847</v>
      </c>
      <c r="F557" s="261" t="s">
        <v>848</v>
      </c>
      <c r="G557" s="262" t="s">
        <v>83</v>
      </c>
      <c r="H557" s="263">
        <v>3.8849999999999998</v>
      </c>
      <c r="I557" s="264"/>
      <c r="J557" s="265">
        <f>ROUND(I557*H557,2)</f>
        <v>0</v>
      </c>
      <c r="K557" s="261" t="s">
        <v>261</v>
      </c>
      <c r="L557" s="266"/>
      <c r="M557" s="267" t="s">
        <v>19</v>
      </c>
      <c r="N557" s="268" t="s">
        <v>41</v>
      </c>
      <c r="O557" s="86"/>
      <c r="P557" s="216">
        <f>O557*H557</f>
        <v>0</v>
      </c>
      <c r="Q557" s="216">
        <v>0.021999999999999999</v>
      </c>
      <c r="R557" s="216">
        <f>Q557*H557</f>
        <v>0.08546999999999999</v>
      </c>
      <c r="S557" s="216">
        <v>0</v>
      </c>
      <c r="T557" s="216">
        <f>S557*H557</f>
        <v>0</v>
      </c>
      <c r="U557" s="217" t="s">
        <v>19</v>
      </c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R557" s="218" t="s">
        <v>497</v>
      </c>
      <c r="AT557" s="218" t="s">
        <v>308</v>
      </c>
      <c r="AU557" s="218" t="s">
        <v>78</v>
      </c>
      <c r="AY557" s="19" t="s">
        <v>254</v>
      </c>
      <c r="BE557" s="219">
        <f>IF(N557="základní",J557,0)</f>
        <v>0</v>
      </c>
      <c r="BF557" s="219">
        <f>IF(N557="snížená",J557,0)</f>
        <v>0</v>
      </c>
      <c r="BG557" s="219">
        <f>IF(N557="zákl. přenesená",J557,0)</f>
        <v>0</v>
      </c>
      <c r="BH557" s="219">
        <f>IF(N557="sníž. přenesená",J557,0)</f>
        <v>0</v>
      </c>
      <c r="BI557" s="219">
        <f>IF(N557="nulová",J557,0)</f>
        <v>0</v>
      </c>
      <c r="BJ557" s="19" t="s">
        <v>78</v>
      </c>
      <c r="BK557" s="219">
        <f>ROUND(I557*H557,2)</f>
        <v>0</v>
      </c>
      <c r="BL557" s="19" t="s">
        <v>374</v>
      </c>
      <c r="BM557" s="218" t="s">
        <v>849</v>
      </c>
    </row>
    <row r="558" s="2" customFormat="1">
      <c r="A558" s="40"/>
      <c r="B558" s="41"/>
      <c r="C558" s="42"/>
      <c r="D558" s="220" t="s">
        <v>264</v>
      </c>
      <c r="E558" s="42"/>
      <c r="F558" s="221" t="s">
        <v>848</v>
      </c>
      <c r="G558" s="42"/>
      <c r="H558" s="42"/>
      <c r="I558" s="222"/>
      <c r="J558" s="42"/>
      <c r="K558" s="42"/>
      <c r="L558" s="46"/>
      <c r="M558" s="223"/>
      <c r="N558" s="224"/>
      <c r="O558" s="86"/>
      <c r="P558" s="86"/>
      <c r="Q558" s="86"/>
      <c r="R558" s="86"/>
      <c r="S558" s="86"/>
      <c r="T558" s="86"/>
      <c r="U558" s="87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T558" s="19" t="s">
        <v>264</v>
      </c>
      <c r="AU558" s="19" t="s">
        <v>78</v>
      </c>
    </row>
    <row r="559" s="14" customFormat="1">
      <c r="A559" s="14"/>
      <c r="B559" s="237"/>
      <c r="C559" s="238"/>
      <c r="D559" s="220" t="s">
        <v>268</v>
      </c>
      <c r="E559" s="239" t="s">
        <v>19</v>
      </c>
      <c r="F559" s="240" t="s">
        <v>142</v>
      </c>
      <c r="G559" s="238"/>
      <c r="H559" s="241">
        <v>3.7000000000000002</v>
      </c>
      <c r="I559" s="242"/>
      <c r="J559" s="238"/>
      <c r="K559" s="238"/>
      <c r="L559" s="243"/>
      <c r="M559" s="244"/>
      <c r="N559" s="245"/>
      <c r="O559" s="245"/>
      <c r="P559" s="245"/>
      <c r="Q559" s="245"/>
      <c r="R559" s="245"/>
      <c r="S559" s="245"/>
      <c r="T559" s="245"/>
      <c r="U559" s="246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47" t="s">
        <v>268</v>
      </c>
      <c r="AU559" s="247" t="s">
        <v>78</v>
      </c>
      <c r="AV559" s="14" t="s">
        <v>78</v>
      </c>
      <c r="AW559" s="14" t="s">
        <v>31</v>
      </c>
      <c r="AX559" s="14" t="s">
        <v>74</v>
      </c>
      <c r="AY559" s="247" t="s">
        <v>254</v>
      </c>
    </row>
    <row r="560" s="14" customFormat="1">
      <c r="A560" s="14"/>
      <c r="B560" s="237"/>
      <c r="C560" s="238"/>
      <c r="D560" s="220" t="s">
        <v>268</v>
      </c>
      <c r="E560" s="238"/>
      <c r="F560" s="240" t="s">
        <v>850</v>
      </c>
      <c r="G560" s="238"/>
      <c r="H560" s="241">
        <v>3.8849999999999998</v>
      </c>
      <c r="I560" s="242"/>
      <c r="J560" s="238"/>
      <c r="K560" s="238"/>
      <c r="L560" s="243"/>
      <c r="M560" s="244"/>
      <c r="N560" s="245"/>
      <c r="O560" s="245"/>
      <c r="P560" s="245"/>
      <c r="Q560" s="245"/>
      <c r="R560" s="245"/>
      <c r="S560" s="245"/>
      <c r="T560" s="245"/>
      <c r="U560" s="246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47" t="s">
        <v>268</v>
      </c>
      <c r="AU560" s="247" t="s">
        <v>78</v>
      </c>
      <c r="AV560" s="14" t="s">
        <v>78</v>
      </c>
      <c r="AW560" s="14" t="s">
        <v>4</v>
      </c>
      <c r="AX560" s="14" t="s">
        <v>74</v>
      </c>
      <c r="AY560" s="247" t="s">
        <v>254</v>
      </c>
    </row>
    <row r="561" s="2" customFormat="1" ht="33" customHeight="1">
      <c r="A561" s="40"/>
      <c r="B561" s="41"/>
      <c r="C561" s="207" t="s">
        <v>851</v>
      </c>
      <c r="D561" s="207" t="s">
        <v>258</v>
      </c>
      <c r="E561" s="208" t="s">
        <v>852</v>
      </c>
      <c r="F561" s="209" t="s">
        <v>853</v>
      </c>
      <c r="G561" s="210" t="s">
        <v>83</v>
      </c>
      <c r="H561" s="211">
        <v>1.0600000000000001</v>
      </c>
      <c r="I561" s="212"/>
      <c r="J561" s="213">
        <f>ROUND(I561*H561,2)</f>
        <v>0</v>
      </c>
      <c r="K561" s="209" t="s">
        <v>261</v>
      </c>
      <c r="L561" s="46"/>
      <c r="M561" s="214" t="s">
        <v>19</v>
      </c>
      <c r="N561" s="215" t="s">
        <v>41</v>
      </c>
      <c r="O561" s="86"/>
      <c r="P561" s="216">
        <f>O561*H561</f>
        <v>0</v>
      </c>
      <c r="Q561" s="216">
        <v>0.0055799999999999999</v>
      </c>
      <c r="R561" s="216">
        <f>Q561*H561</f>
        <v>0.0059148000000000004</v>
      </c>
      <c r="S561" s="216">
        <v>0</v>
      </c>
      <c r="T561" s="216">
        <f>S561*H561</f>
        <v>0</v>
      </c>
      <c r="U561" s="217" t="s">
        <v>19</v>
      </c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R561" s="218" t="s">
        <v>374</v>
      </c>
      <c r="AT561" s="218" t="s">
        <v>258</v>
      </c>
      <c r="AU561" s="218" t="s">
        <v>78</v>
      </c>
      <c r="AY561" s="19" t="s">
        <v>254</v>
      </c>
      <c r="BE561" s="219">
        <f>IF(N561="základní",J561,0)</f>
        <v>0</v>
      </c>
      <c r="BF561" s="219">
        <f>IF(N561="snížená",J561,0)</f>
        <v>0</v>
      </c>
      <c r="BG561" s="219">
        <f>IF(N561="zákl. přenesená",J561,0)</f>
        <v>0</v>
      </c>
      <c r="BH561" s="219">
        <f>IF(N561="sníž. přenesená",J561,0)</f>
        <v>0</v>
      </c>
      <c r="BI561" s="219">
        <f>IF(N561="nulová",J561,0)</f>
        <v>0</v>
      </c>
      <c r="BJ561" s="19" t="s">
        <v>78</v>
      </c>
      <c r="BK561" s="219">
        <f>ROUND(I561*H561,2)</f>
        <v>0</v>
      </c>
      <c r="BL561" s="19" t="s">
        <v>374</v>
      </c>
      <c r="BM561" s="218" t="s">
        <v>854</v>
      </c>
    </row>
    <row r="562" s="2" customFormat="1">
      <c r="A562" s="40"/>
      <c r="B562" s="41"/>
      <c r="C562" s="42"/>
      <c r="D562" s="220" t="s">
        <v>264</v>
      </c>
      <c r="E562" s="42"/>
      <c r="F562" s="221" t="s">
        <v>855</v>
      </c>
      <c r="G562" s="42"/>
      <c r="H562" s="42"/>
      <c r="I562" s="222"/>
      <c r="J562" s="42"/>
      <c r="K562" s="42"/>
      <c r="L562" s="46"/>
      <c r="M562" s="223"/>
      <c r="N562" s="224"/>
      <c r="O562" s="86"/>
      <c r="P562" s="86"/>
      <c r="Q562" s="86"/>
      <c r="R562" s="86"/>
      <c r="S562" s="86"/>
      <c r="T562" s="86"/>
      <c r="U562" s="87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T562" s="19" t="s">
        <v>264</v>
      </c>
      <c r="AU562" s="19" t="s">
        <v>78</v>
      </c>
    </row>
    <row r="563" s="2" customFormat="1">
      <c r="A563" s="40"/>
      <c r="B563" s="41"/>
      <c r="C563" s="42"/>
      <c r="D563" s="225" t="s">
        <v>266</v>
      </c>
      <c r="E563" s="42"/>
      <c r="F563" s="226" t="s">
        <v>856</v>
      </c>
      <c r="G563" s="42"/>
      <c r="H563" s="42"/>
      <c r="I563" s="222"/>
      <c r="J563" s="42"/>
      <c r="K563" s="42"/>
      <c r="L563" s="46"/>
      <c r="M563" s="223"/>
      <c r="N563" s="224"/>
      <c r="O563" s="86"/>
      <c r="P563" s="86"/>
      <c r="Q563" s="86"/>
      <c r="R563" s="86"/>
      <c r="S563" s="86"/>
      <c r="T563" s="86"/>
      <c r="U563" s="87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T563" s="19" t="s">
        <v>266</v>
      </c>
      <c r="AU563" s="19" t="s">
        <v>78</v>
      </c>
    </row>
    <row r="564" s="14" customFormat="1">
      <c r="A564" s="14"/>
      <c r="B564" s="237"/>
      <c r="C564" s="238"/>
      <c r="D564" s="220" t="s">
        <v>268</v>
      </c>
      <c r="E564" s="239" t="s">
        <v>19</v>
      </c>
      <c r="F564" s="240" t="s">
        <v>178</v>
      </c>
      <c r="G564" s="238"/>
      <c r="H564" s="241">
        <v>1.0600000000000001</v>
      </c>
      <c r="I564" s="242"/>
      <c r="J564" s="238"/>
      <c r="K564" s="238"/>
      <c r="L564" s="243"/>
      <c r="M564" s="244"/>
      <c r="N564" s="245"/>
      <c r="O564" s="245"/>
      <c r="P564" s="245"/>
      <c r="Q564" s="245"/>
      <c r="R564" s="245"/>
      <c r="S564" s="245"/>
      <c r="T564" s="245"/>
      <c r="U564" s="246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47" t="s">
        <v>268</v>
      </c>
      <c r="AU564" s="247" t="s">
        <v>78</v>
      </c>
      <c r="AV564" s="14" t="s">
        <v>78</v>
      </c>
      <c r="AW564" s="14" t="s">
        <v>31</v>
      </c>
      <c r="AX564" s="14" t="s">
        <v>74</v>
      </c>
      <c r="AY564" s="247" t="s">
        <v>254</v>
      </c>
    </row>
    <row r="565" s="2" customFormat="1" ht="24.15" customHeight="1">
      <c r="A565" s="40"/>
      <c r="B565" s="41"/>
      <c r="C565" s="259" t="s">
        <v>330</v>
      </c>
      <c r="D565" s="259" t="s">
        <v>308</v>
      </c>
      <c r="E565" s="260" t="s">
        <v>857</v>
      </c>
      <c r="F565" s="261" t="s">
        <v>858</v>
      </c>
      <c r="G565" s="262" t="s">
        <v>83</v>
      </c>
      <c r="H565" s="263">
        <v>1.1659999999999999</v>
      </c>
      <c r="I565" s="264"/>
      <c r="J565" s="265">
        <f>ROUND(I565*H565,2)</f>
        <v>0</v>
      </c>
      <c r="K565" s="261" t="s">
        <v>261</v>
      </c>
      <c r="L565" s="266"/>
      <c r="M565" s="267" t="s">
        <v>19</v>
      </c>
      <c r="N565" s="268" t="s">
        <v>41</v>
      </c>
      <c r="O565" s="86"/>
      <c r="P565" s="216">
        <f>O565*H565</f>
        <v>0</v>
      </c>
      <c r="Q565" s="216">
        <v>0.021999999999999999</v>
      </c>
      <c r="R565" s="216">
        <f>Q565*H565</f>
        <v>0.025651999999999998</v>
      </c>
      <c r="S565" s="216">
        <v>0</v>
      </c>
      <c r="T565" s="216">
        <f>S565*H565</f>
        <v>0</v>
      </c>
      <c r="U565" s="217" t="s">
        <v>19</v>
      </c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R565" s="218" t="s">
        <v>497</v>
      </c>
      <c r="AT565" s="218" t="s">
        <v>308</v>
      </c>
      <c r="AU565" s="218" t="s">
        <v>78</v>
      </c>
      <c r="AY565" s="19" t="s">
        <v>254</v>
      </c>
      <c r="BE565" s="219">
        <f>IF(N565="základní",J565,0)</f>
        <v>0</v>
      </c>
      <c r="BF565" s="219">
        <f>IF(N565="snížená",J565,0)</f>
        <v>0</v>
      </c>
      <c r="BG565" s="219">
        <f>IF(N565="zákl. přenesená",J565,0)</f>
        <v>0</v>
      </c>
      <c r="BH565" s="219">
        <f>IF(N565="sníž. přenesená",J565,0)</f>
        <v>0</v>
      </c>
      <c r="BI565" s="219">
        <f>IF(N565="nulová",J565,0)</f>
        <v>0</v>
      </c>
      <c r="BJ565" s="19" t="s">
        <v>78</v>
      </c>
      <c r="BK565" s="219">
        <f>ROUND(I565*H565,2)</f>
        <v>0</v>
      </c>
      <c r="BL565" s="19" t="s">
        <v>374</v>
      </c>
      <c r="BM565" s="218" t="s">
        <v>859</v>
      </c>
    </row>
    <row r="566" s="2" customFormat="1">
      <c r="A566" s="40"/>
      <c r="B566" s="41"/>
      <c r="C566" s="42"/>
      <c r="D566" s="220" t="s">
        <v>264</v>
      </c>
      <c r="E566" s="42"/>
      <c r="F566" s="221" t="s">
        <v>858</v>
      </c>
      <c r="G566" s="42"/>
      <c r="H566" s="42"/>
      <c r="I566" s="222"/>
      <c r="J566" s="42"/>
      <c r="K566" s="42"/>
      <c r="L566" s="46"/>
      <c r="M566" s="223"/>
      <c r="N566" s="224"/>
      <c r="O566" s="86"/>
      <c r="P566" s="86"/>
      <c r="Q566" s="86"/>
      <c r="R566" s="86"/>
      <c r="S566" s="86"/>
      <c r="T566" s="86"/>
      <c r="U566" s="87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T566" s="19" t="s">
        <v>264</v>
      </c>
      <c r="AU566" s="19" t="s">
        <v>78</v>
      </c>
    </row>
    <row r="567" s="14" customFormat="1">
      <c r="A567" s="14"/>
      <c r="B567" s="237"/>
      <c r="C567" s="238"/>
      <c r="D567" s="220" t="s">
        <v>268</v>
      </c>
      <c r="E567" s="239" t="s">
        <v>19</v>
      </c>
      <c r="F567" s="240" t="s">
        <v>178</v>
      </c>
      <c r="G567" s="238"/>
      <c r="H567" s="241">
        <v>1.0600000000000001</v>
      </c>
      <c r="I567" s="242"/>
      <c r="J567" s="238"/>
      <c r="K567" s="238"/>
      <c r="L567" s="243"/>
      <c r="M567" s="244"/>
      <c r="N567" s="245"/>
      <c r="O567" s="245"/>
      <c r="P567" s="245"/>
      <c r="Q567" s="245"/>
      <c r="R567" s="245"/>
      <c r="S567" s="245"/>
      <c r="T567" s="245"/>
      <c r="U567" s="246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47" t="s">
        <v>268</v>
      </c>
      <c r="AU567" s="247" t="s">
        <v>78</v>
      </c>
      <c r="AV567" s="14" t="s">
        <v>78</v>
      </c>
      <c r="AW567" s="14" t="s">
        <v>31</v>
      </c>
      <c r="AX567" s="14" t="s">
        <v>74</v>
      </c>
      <c r="AY567" s="247" t="s">
        <v>254</v>
      </c>
    </row>
    <row r="568" s="14" customFormat="1">
      <c r="A568" s="14"/>
      <c r="B568" s="237"/>
      <c r="C568" s="238"/>
      <c r="D568" s="220" t="s">
        <v>268</v>
      </c>
      <c r="E568" s="238"/>
      <c r="F568" s="240" t="s">
        <v>860</v>
      </c>
      <c r="G568" s="238"/>
      <c r="H568" s="241">
        <v>1.1659999999999999</v>
      </c>
      <c r="I568" s="242"/>
      <c r="J568" s="238"/>
      <c r="K568" s="238"/>
      <c r="L568" s="243"/>
      <c r="M568" s="244"/>
      <c r="N568" s="245"/>
      <c r="O568" s="245"/>
      <c r="P568" s="245"/>
      <c r="Q568" s="245"/>
      <c r="R568" s="245"/>
      <c r="S568" s="245"/>
      <c r="T568" s="245"/>
      <c r="U568" s="246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47" t="s">
        <v>268</v>
      </c>
      <c r="AU568" s="247" t="s">
        <v>78</v>
      </c>
      <c r="AV568" s="14" t="s">
        <v>78</v>
      </c>
      <c r="AW568" s="14" t="s">
        <v>4</v>
      </c>
      <c r="AX568" s="14" t="s">
        <v>74</v>
      </c>
      <c r="AY568" s="247" t="s">
        <v>254</v>
      </c>
    </row>
    <row r="569" s="2" customFormat="1" ht="24.15" customHeight="1">
      <c r="A569" s="40"/>
      <c r="B569" s="41"/>
      <c r="C569" s="207" t="s">
        <v>338</v>
      </c>
      <c r="D569" s="207" t="s">
        <v>258</v>
      </c>
      <c r="E569" s="208" t="s">
        <v>861</v>
      </c>
      <c r="F569" s="209" t="s">
        <v>862</v>
      </c>
      <c r="G569" s="210" t="s">
        <v>83</v>
      </c>
      <c r="H569" s="211">
        <v>4.7599999999999998</v>
      </c>
      <c r="I569" s="212"/>
      <c r="J569" s="213">
        <f>ROUND(I569*H569,2)</f>
        <v>0</v>
      </c>
      <c r="K569" s="209" t="s">
        <v>261</v>
      </c>
      <c r="L569" s="46"/>
      <c r="M569" s="214" t="s">
        <v>19</v>
      </c>
      <c r="N569" s="215" t="s">
        <v>41</v>
      </c>
      <c r="O569" s="86"/>
      <c r="P569" s="216">
        <f>O569*H569</f>
        <v>0</v>
      </c>
      <c r="Q569" s="216">
        <v>0</v>
      </c>
      <c r="R569" s="216">
        <f>Q569*H569</f>
        <v>0</v>
      </c>
      <c r="S569" s="216">
        <v>0</v>
      </c>
      <c r="T569" s="216">
        <f>S569*H569</f>
        <v>0</v>
      </c>
      <c r="U569" s="217" t="s">
        <v>19</v>
      </c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R569" s="218" t="s">
        <v>374</v>
      </c>
      <c r="AT569" s="218" t="s">
        <v>258</v>
      </c>
      <c r="AU569" s="218" t="s">
        <v>78</v>
      </c>
      <c r="AY569" s="19" t="s">
        <v>254</v>
      </c>
      <c r="BE569" s="219">
        <f>IF(N569="základní",J569,0)</f>
        <v>0</v>
      </c>
      <c r="BF569" s="219">
        <f>IF(N569="snížená",J569,0)</f>
        <v>0</v>
      </c>
      <c r="BG569" s="219">
        <f>IF(N569="zákl. přenesená",J569,0)</f>
        <v>0</v>
      </c>
      <c r="BH569" s="219">
        <f>IF(N569="sníž. přenesená",J569,0)</f>
        <v>0</v>
      </c>
      <c r="BI569" s="219">
        <f>IF(N569="nulová",J569,0)</f>
        <v>0</v>
      </c>
      <c r="BJ569" s="19" t="s">
        <v>78</v>
      </c>
      <c r="BK569" s="219">
        <f>ROUND(I569*H569,2)</f>
        <v>0</v>
      </c>
      <c r="BL569" s="19" t="s">
        <v>374</v>
      </c>
      <c r="BM569" s="218" t="s">
        <v>863</v>
      </c>
    </row>
    <row r="570" s="2" customFormat="1">
      <c r="A570" s="40"/>
      <c r="B570" s="41"/>
      <c r="C570" s="42"/>
      <c r="D570" s="220" t="s">
        <v>264</v>
      </c>
      <c r="E570" s="42"/>
      <c r="F570" s="221" t="s">
        <v>864</v>
      </c>
      <c r="G570" s="42"/>
      <c r="H570" s="42"/>
      <c r="I570" s="222"/>
      <c r="J570" s="42"/>
      <c r="K570" s="42"/>
      <c r="L570" s="46"/>
      <c r="M570" s="223"/>
      <c r="N570" s="224"/>
      <c r="O570" s="86"/>
      <c r="P570" s="86"/>
      <c r="Q570" s="86"/>
      <c r="R570" s="86"/>
      <c r="S570" s="86"/>
      <c r="T570" s="86"/>
      <c r="U570" s="87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T570" s="19" t="s">
        <v>264</v>
      </c>
      <c r="AU570" s="19" t="s">
        <v>78</v>
      </c>
    </row>
    <row r="571" s="2" customFormat="1">
      <c r="A571" s="40"/>
      <c r="B571" s="41"/>
      <c r="C571" s="42"/>
      <c r="D571" s="225" t="s">
        <v>266</v>
      </c>
      <c r="E571" s="42"/>
      <c r="F571" s="226" t="s">
        <v>865</v>
      </c>
      <c r="G571" s="42"/>
      <c r="H571" s="42"/>
      <c r="I571" s="222"/>
      <c r="J571" s="42"/>
      <c r="K571" s="42"/>
      <c r="L571" s="46"/>
      <c r="M571" s="223"/>
      <c r="N571" s="224"/>
      <c r="O571" s="86"/>
      <c r="P571" s="86"/>
      <c r="Q571" s="86"/>
      <c r="R571" s="86"/>
      <c r="S571" s="86"/>
      <c r="T571" s="86"/>
      <c r="U571" s="87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T571" s="19" t="s">
        <v>266</v>
      </c>
      <c r="AU571" s="19" t="s">
        <v>78</v>
      </c>
    </row>
    <row r="572" s="14" customFormat="1">
      <c r="A572" s="14"/>
      <c r="B572" s="237"/>
      <c r="C572" s="238"/>
      <c r="D572" s="220" t="s">
        <v>268</v>
      </c>
      <c r="E572" s="239" t="s">
        <v>19</v>
      </c>
      <c r="F572" s="240" t="s">
        <v>142</v>
      </c>
      <c r="G572" s="238"/>
      <c r="H572" s="241">
        <v>3.7000000000000002</v>
      </c>
      <c r="I572" s="242"/>
      <c r="J572" s="238"/>
      <c r="K572" s="238"/>
      <c r="L572" s="243"/>
      <c r="M572" s="244"/>
      <c r="N572" s="245"/>
      <c r="O572" s="245"/>
      <c r="P572" s="245"/>
      <c r="Q572" s="245"/>
      <c r="R572" s="245"/>
      <c r="S572" s="245"/>
      <c r="T572" s="245"/>
      <c r="U572" s="246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47" t="s">
        <v>268</v>
      </c>
      <c r="AU572" s="247" t="s">
        <v>78</v>
      </c>
      <c r="AV572" s="14" t="s">
        <v>78</v>
      </c>
      <c r="AW572" s="14" t="s">
        <v>31</v>
      </c>
      <c r="AX572" s="14" t="s">
        <v>69</v>
      </c>
      <c r="AY572" s="247" t="s">
        <v>254</v>
      </c>
    </row>
    <row r="573" s="14" customFormat="1">
      <c r="A573" s="14"/>
      <c r="B573" s="237"/>
      <c r="C573" s="238"/>
      <c r="D573" s="220" t="s">
        <v>268</v>
      </c>
      <c r="E573" s="239" t="s">
        <v>19</v>
      </c>
      <c r="F573" s="240" t="s">
        <v>178</v>
      </c>
      <c r="G573" s="238"/>
      <c r="H573" s="241">
        <v>1.0600000000000001</v>
      </c>
      <c r="I573" s="242"/>
      <c r="J573" s="238"/>
      <c r="K573" s="238"/>
      <c r="L573" s="243"/>
      <c r="M573" s="244"/>
      <c r="N573" s="245"/>
      <c r="O573" s="245"/>
      <c r="P573" s="245"/>
      <c r="Q573" s="245"/>
      <c r="R573" s="245"/>
      <c r="S573" s="245"/>
      <c r="T573" s="245"/>
      <c r="U573" s="246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47" t="s">
        <v>268</v>
      </c>
      <c r="AU573" s="247" t="s">
        <v>78</v>
      </c>
      <c r="AV573" s="14" t="s">
        <v>78</v>
      </c>
      <c r="AW573" s="14" t="s">
        <v>31</v>
      </c>
      <c r="AX573" s="14" t="s">
        <v>69</v>
      </c>
      <c r="AY573" s="247" t="s">
        <v>254</v>
      </c>
    </row>
    <row r="574" s="15" customFormat="1">
      <c r="A574" s="15"/>
      <c r="B574" s="248"/>
      <c r="C574" s="249"/>
      <c r="D574" s="220" t="s">
        <v>268</v>
      </c>
      <c r="E574" s="250" t="s">
        <v>19</v>
      </c>
      <c r="F574" s="251" t="s">
        <v>285</v>
      </c>
      <c r="G574" s="249"/>
      <c r="H574" s="252">
        <v>4.7599999999999998</v>
      </c>
      <c r="I574" s="253"/>
      <c r="J574" s="249"/>
      <c r="K574" s="249"/>
      <c r="L574" s="254"/>
      <c r="M574" s="255"/>
      <c r="N574" s="256"/>
      <c r="O574" s="256"/>
      <c r="P574" s="256"/>
      <c r="Q574" s="256"/>
      <c r="R574" s="256"/>
      <c r="S574" s="256"/>
      <c r="T574" s="256"/>
      <c r="U574" s="257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T574" s="258" t="s">
        <v>268</v>
      </c>
      <c r="AU574" s="258" t="s">
        <v>78</v>
      </c>
      <c r="AV574" s="15" t="s">
        <v>262</v>
      </c>
      <c r="AW574" s="15" t="s">
        <v>4</v>
      </c>
      <c r="AX574" s="15" t="s">
        <v>74</v>
      </c>
      <c r="AY574" s="258" t="s">
        <v>254</v>
      </c>
    </row>
    <row r="575" s="2" customFormat="1" ht="24.15" customHeight="1">
      <c r="A575" s="40"/>
      <c r="B575" s="41"/>
      <c r="C575" s="207" t="s">
        <v>372</v>
      </c>
      <c r="D575" s="207" t="s">
        <v>258</v>
      </c>
      <c r="E575" s="208" t="s">
        <v>866</v>
      </c>
      <c r="F575" s="209" t="s">
        <v>867</v>
      </c>
      <c r="G575" s="210" t="s">
        <v>83</v>
      </c>
      <c r="H575" s="211">
        <v>5.04</v>
      </c>
      <c r="I575" s="212"/>
      <c r="J575" s="213">
        <f>ROUND(I575*H575,2)</f>
        <v>0</v>
      </c>
      <c r="K575" s="209" t="s">
        <v>261</v>
      </c>
      <c r="L575" s="46"/>
      <c r="M575" s="214" t="s">
        <v>19</v>
      </c>
      <c r="N575" s="215" t="s">
        <v>41</v>
      </c>
      <c r="O575" s="86"/>
      <c r="P575" s="216">
        <f>O575*H575</f>
        <v>0</v>
      </c>
      <c r="Q575" s="216">
        <v>0.0015</v>
      </c>
      <c r="R575" s="216">
        <f>Q575*H575</f>
        <v>0.0075599999999999999</v>
      </c>
      <c r="S575" s="216">
        <v>0</v>
      </c>
      <c r="T575" s="216">
        <f>S575*H575</f>
        <v>0</v>
      </c>
      <c r="U575" s="217" t="s">
        <v>19</v>
      </c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R575" s="218" t="s">
        <v>374</v>
      </c>
      <c r="AT575" s="218" t="s">
        <v>258</v>
      </c>
      <c r="AU575" s="218" t="s">
        <v>78</v>
      </c>
      <c r="AY575" s="19" t="s">
        <v>254</v>
      </c>
      <c r="BE575" s="219">
        <f>IF(N575="základní",J575,0)</f>
        <v>0</v>
      </c>
      <c r="BF575" s="219">
        <f>IF(N575="snížená",J575,0)</f>
        <v>0</v>
      </c>
      <c r="BG575" s="219">
        <f>IF(N575="zákl. přenesená",J575,0)</f>
        <v>0</v>
      </c>
      <c r="BH575" s="219">
        <f>IF(N575="sníž. přenesená",J575,0)</f>
        <v>0</v>
      </c>
      <c r="BI575" s="219">
        <f>IF(N575="nulová",J575,0)</f>
        <v>0</v>
      </c>
      <c r="BJ575" s="19" t="s">
        <v>78</v>
      </c>
      <c r="BK575" s="219">
        <f>ROUND(I575*H575,2)</f>
        <v>0</v>
      </c>
      <c r="BL575" s="19" t="s">
        <v>374</v>
      </c>
      <c r="BM575" s="218" t="s">
        <v>868</v>
      </c>
    </row>
    <row r="576" s="2" customFormat="1">
      <c r="A576" s="40"/>
      <c r="B576" s="41"/>
      <c r="C576" s="42"/>
      <c r="D576" s="220" t="s">
        <v>264</v>
      </c>
      <c r="E576" s="42"/>
      <c r="F576" s="221" t="s">
        <v>869</v>
      </c>
      <c r="G576" s="42"/>
      <c r="H576" s="42"/>
      <c r="I576" s="222"/>
      <c r="J576" s="42"/>
      <c r="K576" s="42"/>
      <c r="L576" s="46"/>
      <c r="M576" s="223"/>
      <c r="N576" s="224"/>
      <c r="O576" s="86"/>
      <c r="P576" s="86"/>
      <c r="Q576" s="86"/>
      <c r="R576" s="86"/>
      <c r="S576" s="86"/>
      <c r="T576" s="86"/>
      <c r="U576" s="87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T576" s="19" t="s">
        <v>264</v>
      </c>
      <c r="AU576" s="19" t="s">
        <v>78</v>
      </c>
    </row>
    <row r="577" s="2" customFormat="1">
      <c r="A577" s="40"/>
      <c r="B577" s="41"/>
      <c r="C577" s="42"/>
      <c r="D577" s="225" t="s">
        <v>266</v>
      </c>
      <c r="E577" s="42"/>
      <c r="F577" s="226" t="s">
        <v>870</v>
      </c>
      <c r="G577" s="42"/>
      <c r="H577" s="42"/>
      <c r="I577" s="222"/>
      <c r="J577" s="42"/>
      <c r="K577" s="42"/>
      <c r="L577" s="46"/>
      <c r="M577" s="223"/>
      <c r="N577" s="224"/>
      <c r="O577" s="86"/>
      <c r="P577" s="86"/>
      <c r="Q577" s="86"/>
      <c r="R577" s="86"/>
      <c r="S577" s="86"/>
      <c r="T577" s="86"/>
      <c r="U577" s="87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T577" s="19" t="s">
        <v>266</v>
      </c>
      <c r="AU577" s="19" t="s">
        <v>78</v>
      </c>
    </row>
    <row r="578" s="14" customFormat="1">
      <c r="A578" s="14"/>
      <c r="B578" s="237"/>
      <c r="C578" s="238"/>
      <c r="D578" s="220" t="s">
        <v>268</v>
      </c>
      <c r="E578" s="239" t="s">
        <v>19</v>
      </c>
      <c r="F578" s="240" t="s">
        <v>144</v>
      </c>
      <c r="G578" s="238"/>
      <c r="H578" s="241">
        <v>5.04</v>
      </c>
      <c r="I578" s="242"/>
      <c r="J578" s="238"/>
      <c r="K578" s="238"/>
      <c r="L578" s="243"/>
      <c r="M578" s="244"/>
      <c r="N578" s="245"/>
      <c r="O578" s="245"/>
      <c r="P578" s="245"/>
      <c r="Q578" s="245"/>
      <c r="R578" s="245"/>
      <c r="S578" s="245"/>
      <c r="T578" s="245"/>
      <c r="U578" s="246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47" t="s">
        <v>268</v>
      </c>
      <c r="AU578" s="247" t="s">
        <v>78</v>
      </c>
      <c r="AV578" s="14" t="s">
        <v>78</v>
      </c>
      <c r="AW578" s="14" t="s">
        <v>31</v>
      </c>
      <c r="AX578" s="14" t="s">
        <v>69</v>
      </c>
      <c r="AY578" s="247" t="s">
        <v>254</v>
      </c>
    </row>
    <row r="579" s="2" customFormat="1" ht="16.5" customHeight="1">
      <c r="A579" s="40"/>
      <c r="B579" s="41"/>
      <c r="C579" s="207" t="s">
        <v>388</v>
      </c>
      <c r="D579" s="207" t="s">
        <v>258</v>
      </c>
      <c r="E579" s="208" t="s">
        <v>871</v>
      </c>
      <c r="F579" s="209" t="s">
        <v>872</v>
      </c>
      <c r="G579" s="210" t="s">
        <v>299</v>
      </c>
      <c r="H579" s="211">
        <v>13.433</v>
      </c>
      <c r="I579" s="212"/>
      <c r="J579" s="213">
        <f>ROUND(I579*H579,2)</f>
        <v>0</v>
      </c>
      <c r="K579" s="209" t="s">
        <v>261</v>
      </c>
      <c r="L579" s="46"/>
      <c r="M579" s="214" t="s">
        <v>19</v>
      </c>
      <c r="N579" s="215" t="s">
        <v>41</v>
      </c>
      <c r="O579" s="86"/>
      <c r="P579" s="216">
        <f>O579*H579</f>
        <v>0</v>
      </c>
      <c r="Q579" s="216">
        <v>9.0000000000000006E-05</v>
      </c>
      <c r="R579" s="216">
        <f>Q579*H579</f>
        <v>0.00120897</v>
      </c>
      <c r="S579" s="216">
        <v>0</v>
      </c>
      <c r="T579" s="216">
        <f>S579*H579</f>
        <v>0</v>
      </c>
      <c r="U579" s="217" t="s">
        <v>19</v>
      </c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R579" s="218" t="s">
        <v>374</v>
      </c>
      <c r="AT579" s="218" t="s">
        <v>258</v>
      </c>
      <c r="AU579" s="218" t="s">
        <v>78</v>
      </c>
      <c r="AY579" s="19" t="s">
        <v>254</v>
      </c>
      <c r="BE579" s="219">
        <f>IF(N579="základní",J579,0)</f>
        <v>0</v>
      </c>
      <c r="BF579" s="219">
        <f>IF(N579="snížená",J579,0)</f>
        <v>0</v>
      </c>
      <c r="BG579" s="219">
        <f>IF(N579="zákl. přenesená",J579,0)</f>
        <v>0</v>
      </c>
      <c r="BH579" s="219">
        <f>IF(N579="sníž. přenesená",J579,0)</f>
        <v>0</v>
      </c>
      <c r="BI579" s="219">
        <f>IF(N579="nulová",J579,0)</f>
        <v>0</v>
      </c>
      <c r="BJ579" s="19" t="s">
        <v>78</v>
      </c>
      <c r="BK579" s="219">
        <f>ROUND(I579*H579,2)</f>
        <v>0</v>
      </c>
      <c r="BL579" s="19" t="s">
        <v>374</v>
      </c>
      <c r="BM579" s="218" t="s">
        <v>873</v>
      </c>
    </row>
    <row r="580" s="2" customFormat="1">
      <c r="A580" s="40"/>
      <c r="B580" s="41"/>
      <c r="C580" s="42"/>
      <c r="D580" s="220" t="s">
        <v>264</v>
      </c>
      <c r="E580" s="42"/>
      <c r="F580" s="221" t="s">
        <v>874</v>
      </c>
      <c r="G580" s="42"/>
      <c r="H580" s="42"/>
      <c r="I580" s="222"/>
      <c r="J580" s="42"/>
      <c r="K580" s="42"/>
      <c r="L580" s="46"/>
      <c r="M580" s="223"/>
      <c r="N580" s="224"/>
      <c r="O580" s="86"/>
      <c r="P580" s="86"/>
      <c r="Q580" s="86"/>
      <c r="R580" s="86"/>
      <c r="S580" s="86"/>
      <c r="T580" s="86"/>
      <c r="U580" s="87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T580" s="19" t="s">
        <v>264</v>
      </c>
      <c r="AU580" s="19" t="s">
        <v>78</v>
      </c>
    </row>
    <row r="581" s="2" customFormat="1">
      <c r="A581" s="40"/>
      <c r="B581" s="41"/>
      <c r="C581" s="42"/>
      <c r="D581" s="225" t="s">
        <v>266</v>
      </c>
      <c r="E581" s="42"/>
      <c r="F581" s="226" t="s">
        <v>875</v>
      </c>
      <c r="G581" s="42"/>
      <c r="H581" s="42"/>
      <c r="I581" s="222"/>
      <c r="J581" s="42"/>
      <c r="K581" s="42"/>
      <c r="L581" s="46"/>
      <c r="M581" s="223"/>
      <c r="N581" s="224"/>
      <c r="O581" s="86"/>
      <c r="P581" s="86"/>
      <c r="Q581" s="86"/>
      <c r="R581" s="86"/>
      <c r="S581" s="86"/>
      <c r="T581" s="86"/>
      <c r="U581" s="87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T581" s="19" t="s">
        <v>266</v>
      </c>
      <c r="AU581" s="19" t="s">
        <v>78</v>
      </c>
    </row>
    <row r="582" s="14" customFormat="1">
      <c r="A582" s="14"/>
      <c r="B582" s="237"/>
      <c r="C582" s="238"/>
      <c r="D582" s="220" t="s">
        <v>268</v>
      </c>
      <c r="E582" s="239" t="s">
        <v>19</v>
      </c>
      <c r="F582" s="240" t="s">
        <v>147</v>
      </c>
      <c r="G582" s="238"/>
      <c r="H582" s="241">
        <v>13.433</v>
      </c>
      <c r="I582" s="242"/>
      <c r="J582" s="238"/>
      <c r="K582" s="238"/>
      <c r="L582" s="243"/>
      <c r="M582" s="244"/>
      <c r="N582" s="245"/>
      <c r="O582" s="245"/>
      <c r="P582" s="245"/>
      <c r="Q582" s="245"/>
      <c r="R582" s="245"/>
      <c r="S582" s="245"/>
      <c r="T582" s="245"/>
      <c r="U582" s="246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T582" s="247" t="s">
        <v>268</v>
      </c>
      <c r="AU582" s="247" t="s">
        <v>78</v>
      </c>
      <c r="AV582" s="14" t="s">
        <v>78</v>
      </c>
      <c r="AW582" s="14" t="s">
        <v>31</v>
      </c>
      <c r="AX582" s="14" t="s">
        <v>74</v>
      </c>
      <c r="AY582" s="247" t="s">
        <v>254</v>
      </c>
    </row>
    <row r="583" s="2" customFormat="1" ht="21.75" customHeight="1">
      <c r="A583" s="40"/>
      <c r="B583" s="41"/>
      <c r="C583" s="207" t="s">
        <v>876</v>
      </c>
      <c r="D583" s="207" t="s">
        <v>258</v>
      </c>
      <c r="E583" s="208" t="s">
        <v>877</v>
      </c>
      <c r="F583" s="209" t="s">
        <v>878</v>
      </c>
      <c r="G583" s="210" t="s">
        <v>299</v>
      </c>
      <c r="H583" s="211">
        <v>5.9749999999999996</v>
      </c>
      <c r="I583" s="212"/>
      <c r="J583" s="213">
        <f>ROUND(I583*H583,2)</f>
        <v>0</v>
      </c>
      <c r="K583" s="209" t="s">
        <v>261</v>
      </c>
      <c r="L583" s="46"/>
      <c r="M583" s="214" t="s">
        <v>19</v>
      </c>
      <c r="N583" s="215" t="s">
        <v>41</v>
      </c>
      <c r="O583" s="86"/>
      <c r="P583" s="216">
        <f>O583*H583</f>
        <v>0</v>
      </c>
      <c r="Q583" s="216">
        <v>0</v>
      </c>
      <c r="R583" s="216">
        <f>Q583*H583</f>
        <v>0</v>
      </c>
      <c r="S583" s="216">
        <v>0</v>
      </c>
      <c r="T583" s="216">
        <f>S583*H583</f>
        <v>0</v>
      </c>
      <c r="U583" s="217" t="s">
        <v>19</v>
      </c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R583" s="218" t="s">
        <v>374</v>
      </c>
      <c r="AT583" s="218" t="s">
        <v>258</v>
      </c>
      <c r="AU583" s="218" t="s">
        <v>78</v>
      </c>
      <c r="AY583" s="19" t="s">
        <v>254</v>
      </c>
      <c r="BE583" s="219">
        <f>IF(N583="základní",J583,0)</f>
        <v>0</v>
      </c>
      <c r="BF583" s="219">
        <f>IF(N583="snížená",J583,0)</f>
        <v>0</v>
      </c>
      <c r="BG583" s="219">
        <f>IF(N583="zákl. přenesená",J583,0)</f>
        <v>0</v>
      </c>
      <c r="BH583" s="219">
        <f>IF(N583="sníž. přenesená",J583,0)</f>
        <v>0</v>
      </c>
      <c r="BI583" s="219">
        <f>IF(N583="nulová",J583,0)</f>
        <v>0</v>
      </c>
      <c r="BJ583" s="19" t="s">
        <v>78</v>
      </c>
      <c r="BK583" s="219">
        <f>ROUND(I583*H583,2)</f>
        <v>0</v>
      </c>
      <c r="BL583" s="19" t="s">
        <v>374</v>
      </c>
      <c r="BM583" s="218" t="s">
        <v>879</v>
      </c>
    </row>
    <row r="584" s="2" customFormat="1">
      <c r="A584" s="40"/>
      <c r="B584" s="41"/>
      <c r="C584" s="42"/>
      <c r="D584" s="220" t="s">
        <v>264</v>
      </c>
      <c r="E584" s="42"/>
      <c r="F584" s="221" t="s">
        <v>880</v>
      </c>
      <c r="G584" s="42"/>
      <c r="H584" s="42"/>
      <c r="I584" s="222"/>
      <c r="J584" s="42"/>
      <c r="K584" s="42"/>
      <c r="L584" s="46"/>
      <c r="M584" s="223"/>
      <c r="N584" s="224"/>
      <c r="O584" s="86"/>
      <c r="P584" s="86"/>
      <c r="Q584" s="86"/>
      <c r="R584" s="86"/>
      <c r="S584" s="86"/>
      <c r="T584" s="86"/>
      <c r="U584" s="87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T584" s="19" t="s">
        <v>264</v>
      </c>
      <c r="AU584" s="19" t="s">
        <v>78</v>
      </c>
    </row>
    <row r="585" s="2" customFormat="1">
      <c r="A585" s="40"/>
      <c r="B585" s="41"/>
      <c r="C585" s="42"/>
      <c r="D585" s="225" t="s">
        <v>266</v>
      </c>
      <c r="E585" s="42"/>
      <c r="F585" s="226" t="s">
        <v>881</v>
      </c>
      <c r="G585" s="42"/>
      <c r="H585" s="42"/>
      <c r="I585" s="222"/>
      <c r="J585" s="42"/>
      <c r="K585" s="42"/>
      <c r="L585" s="46"/>
      <c r="M585" s="223"/>
      <c r="N585" s="224"/>
      <c r="O585" s="86"/>
      <c r="P585" s="86"/>
      <c r="Q585" s="86"/>
      <c r="R585" s="86"/>
      <c r="S585" s="86"/>
      <c r="T585" s="86"/>
      <c r="U585" s="87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T585" s="19" t="s">
        <v>266</v>
      </c>
      <c r="AU585" s="19" t="s">
        <v>78</v>
      </c>
    </row>
    <row r="586" s="14" customFormat="1">
      <c r="A586" s="14"/>
      <c r="B586" s="237"/>
      <c r="C586" s="238"/>
      <c r="D586" s="220" t="s">
        <v>268</v>
      </c>
      <c r="E586" s="239" t="s">
        <v>19</v>
      </c>
      <c r="F586" s="240" t="s">
        <v>882</v>
      </c>
      <c r="G586" s="238"/>
      <c r="H586" s="241">
        <v>1.8500000000000001</v>
      </c>
      <c r="I586" s="242"/>
      <c r="J586" s="238"/>
      <c r="K586" s="238"/>
      <c r="L586" s="243"/>
      <c r="M586" s="244"/>
      <c r="N586" s="245"/>
      <c r="O586" s="245"/>
      <c r="P586" s="245"/>
      <c r="Q586" s="245"/>
      <c r="R586" s="245"/>
      <c r="S586" s="245"/>
      <c r="T586" s="245"/>
      <c r="U586" s="246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47" t="s">
        <v>268</v>
      </c>
      <c r="AU586" s="247" t="s">
        <v>78</v>
      </c>
      <c r="AV586" s="14" t="s">
        <v>78</v>
      </c>
      <c r="AW586" s="14" t="s">
        <v>31</v>
      </c>
      <c r="AX586" s="14" t="s">
        <v>69</v>
      </c>
      <c r="AY586" s="247" t="s">
        <v>254</v>
      </c>
    </row>
    <row r="587" s="14" customFormat="1">
      <c r="A587" s="14"/>
      <c r="B587" s="237"/>
      <c r="C587" s="238"/>
      <c r="D587" s="220" t="s">
        <v>268</v>
      </c>
      <c r="E587" s="239" t="s">
        <v>19</v>
      </c>
      <c r="F587" s="240" t="s">
        <v>78</v>
      </c>
      <c r="G587" s="238"/>
      <c r="H587" s="241">
        <v>2</v>
      </c>
      <c r="I587" s="242"/>
      <c r="J587" s="238"/>
      <c r="K587" s="238"/>
      <c r="L587" s="243"/>
      <c r="M587" s="244"/>
      <c r="N587" s="245"/>
      <c r="O587" s="245"/>
      <c r="P587" s="245"/>
      <c r="Q587" s="245"/>
      <c r="R587" s="245"/>
      <c r="S587" s="245"/>
      <c r="T587" s="245"/>
      <c r="U587" s="246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T587" s="247" t="s">
        <v>268</v>
      </c>
      <c r="AU587" s="247" t="s">
        <v>78</v>
      </c>
      <c r="AV587" s="14" t="s">
        <v>78</v>
      </c>
      <c r="AW587" s="14" t="s">
        <v>31</v>
      </c>
      <c r="AX587" s="14" t="s">
        <v>69</v>
      </c>
      <c r="AY587" s="247" t="s">
        <v>254</v>
      </c>
    </row>
    <row r="588" s="14" customFormat="1">
      <c r="A588" s="14"/>
      <c r="B588" s="237"/>
      <c r="C588" s="238"/>
      <c r="D588" s="220" t="s">
        <v>268</v>
      </c>
      <c r="E588" s="239" t="s">
        <v>19</v>
      </c>
      <c r="F588" s="240" t="s">
        <v>883</v>
      </c>
      <c r="G588" s="238"/>
      <c r="H588" s="241">
        <v>1.325</v>
      </c>
      <c r="I588" s="242"/>
      <c r="J588" s="238"/>
      <c r="K588" s="238"/>
      <c r="L588" s="243"/>
      <c r="M588" s="244"/>
      <c r="N588" s="245"/>
      <c r="O588" s="245"/>
      <c r="P588" s="245"/>
      <c r="Q588" s="245"/>
      <c r="R588" s="245"/>
      <c r="S588" s="245"/>
      <c r="T588" s="245"/>
      <c r="U588" s="246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47" t="s">
        <v>268</v>
      </c>
      <c r="AU588" s="247" t="s">
        <v>78</v>
      </c>
      <c r="AV588" s="14" t="s">
        <v>78</v>
      </c>
      <c r="AW588" s="14" t="s">
        <v>31</v>
      </c>
      <c r="AX588" s="14" t="s">
        <v>69</v>
      </c>
      <c r="AY588" s="247" t="s">
        <v>254</v>
      </c>
    </row>
    <row r="589" s="14" customFormat="1">
      <c r="A589" s="14"/>
      <c r="B589" s="237"/>
      <c r="C589" s="238"/>
      <c r="D589" s="220" t="s">
        <v>268</v>
      </c>
      <c r="E589" s="239" t="s">
        <v>19</v>
      </c>
      <c r="F589" s="240" t="s">
        <v>884</v>
      </c>
      <c r="G589" s="238"/>
      <c r="H589" s="241">
        <v>0.80000000000000004</v>
      </c>
      <c r="I589" s="242"/>
      <c r="J589" s="238"/>
      <c r="K589" s="238"/>
      <c r="L589" s="243"/>
      <c r="M589" s="244"/>
      <c r="N589" s="245"/>
      <c r="O589" s="245"/>
      <c r="P589" s="245"/>
      <c r="Q589" s="245"/>
      <c r="R589" s="245"/>
      <c r="S589" s="245"/>
      <c r="T589" s="245"/>
      <c r="U589" s="246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T589" s="247" t="s">
        <v>268</v>
      </c>
      <c r="AU589" s="247" t="s">
        <v>78</v>
      </c>
      <c r="AV589" s="14" t="s">
        <v>78</v>
      </c>
      <c r="AW589" s="14" t="s">
        <v>31</v>
      </c>
      <c r="AX589" s="14" t="s">
        <v>69</v>
      </c>
      <c r="AY589" s="247" t="s">
        <v>254</v>
      </c>
    </row>
    <row r="590" s="15" customFormat="1">
      <c r="A590" s="15"/>
      <c r="B590" s="248"/>
      <c r="C590" s="249"/>
      <c r="D590" s="220" t="s">
        <v>268</v>
      </c>
      <c r="E590" s="250" t="s">
        <v>19</v>
      </c>
      <c r="F590" s="251" t="s">
        <v>285</v>
      </c>
      <c r="G590" s="249"/>
      <c r="H590" s="252">
        <v>5.9749999999999996</v>
      </c>
      <c r="I590" s="253"/>
      <c r="J590" s="249"/>
      <c r="K590" s="249"/>
      <c r="L590" s="254"/>
      <c r="M590" s="255"/>
      <c r="N590" s="256"/>
      <c r="O590" s="256"/>
      <c r="P590" s="256"/>
      <c r="Q590" s="256"/>
      <c r="R590" s="256"/>
      <c r="S590" s="256"/>
      <c r="T590" s="256"/>
      <c r="U590" s="257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T590" s="258" t="s">
        <v>268</v>
      </c>
      <c r="AU590" s="258" t="s">
        <v>78</v>
      </c>
      <c r="AV590" s="15" t="s">
        <v>262</v>
      </c>
      <c r="AW590" s="15" t="s">
        <v>31</v>
      </c>
      <c r="AX590" s="15" t="s">
        <v>74</v>
      </c>
      <c r="AY590" s="258" t="s">
        <v>254</v>
      </c>
    </row>
    <row r="591" s="2" customFormat="1" ht="16.5" customHeight="1">
      <c r="A591" s="40"/>
      <c r="B591" s="41"/>
      <c r="C591" s="207" t="s">
        <v>885</v>
      </c>
      <c r="D591" s="207" t="s">
        <v>258</v>
      </c>
      <c r="E591" s="208" t="s">
        <v>886</v>
      </c>
      <c r="F591" s="209" t="s">
        <v>887</v>
      </c>
      <c r="G591" s="210" t="s">
        <v>393</v>
      </c>
      <c r="H591" s="211">
        <v>6</v>
      </c>
      <c r="I591" s="212"/>
      <c r="J591" s="213">
        <f>ROUND(I591*H591,2)</f>
        <v>0</v>
      </c>
      <c r="K591" s="209" t="s">
        <v>261</v>
      </c>
      <c r="L591" s="46"/>
      <c r="M591" s="214" t="s">
        <v>19</v>
      </c>
      <c r="N591" s="215" t="s">
        <v>41</v>
      </c>
      <c r="O591" s="86"/>
      <c r="P591" s="216">
        <f>O591*H591</f>
        <v>0</v>
      </c>
      <c r="Q591" s="216">
        <v>0.00021000000000000001</v>
      </c>
      <c r="R591" s="216">
        <f>Q591*H591</f>
        <v>0.0012600000000000001</v>
      </c>
      <c r="S591" s="216">
        <v>0</v>
      </c>
      <c r="T591" s="216">
        <f>S591*H591</f>
        <v>0</v>
      </c>
      <c r="U591" s="217" t="s">
        <v>19</v>
      </c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R591" s="218" t="s">
        <v>374</v>
      </c>
      <c r="AT591" s="218" t="s">
        <v>258</v>
      </c>
      <c r="AU591" s="218" t="s">
        <v>78</v>
      </c>
      <c r="AY591" s="19" t="s">
        <v>254</v>
      </c>
      <c r="BE591" s="219">
        <f>IF(N591="základní",J591,0)</f>
        <v>0</v>
      </c>
      <c r="BF591" s="219">
        <f>IF(N591="snížená",J591,0)</f>
        <v>0</v>
      </c>
      <c r="BG591" s="219">
        <f>IF(N591="zákl. přenesená",J591,0)</f>
        <v>0</v>
      </c>
      <c r="BH591" s="219">
        <f>IF(N591="sníž. přenesená",J591,0)</f>
        <v>0</v>
      </c>
      <c r="BI591" s="219">
        <f>IF(N591="nulová",J591,0)</f>
        <v>0</v>
      </c>
      <c r="BJ591" s="19" t="s">
        <v>78</v>
      </c>
      <c r="BK591" s="219">
        <f>ROUND(I591*H591,2)</f>
        <v>0</v>
      </c>
      <c r="BL591" s="19" t="s">
        <v>374</v>
      </c>
      <c r="BM591" s="218" t="s">
        <v>888</v>
      </c>
    </row>
    <row r="592" s="2" customFormat="1">
      <c r="A592" s="40"/>
      <c r="B592" s="41"/>
      <c r="C592" s="42"/>
      <c r="D592" s="220" t="s">
        <v>264</v>
      </c>
      <c r="E592" s="42"/>
      <c r="F592" s="221" t="s">
        <v>889</v>
      </c>
      <c r="G592" s="42"/>
      <c r="H592" s="42"/>
      <c r="I592" s="222"/>
      <c r="J592" s="42"/>
      <c r="K592" s="42"/>
      <c r="L592" s="46"/>
      <c r="M592" s="223"/>
      <c r="N592" s="224"/>
      <c r="O592" s="86"/>
      <c r="P592" s="86"/>
      <c r="Q592" s="86"/>
      <c r="R592" s="86"/>
      <c r="S592" s="86"/>
      <c r="T592" s="86"/>
      <c r="U592" s="87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T592" s="19" t="s">
        <v>264</v>
      </c>
      <c r="AU592" s="19" t="s">
        <v>78</v>
      </c>
    </row>
    <row r="593" s="2" customFormat="1">
      <c r="A593" s="40"/>
      <c r="B593" s="41"/>
      <c r="C593" s="42"/>
      <c r="D593" s="225" t="s">
        <v>266</v>
      </c>
      <c r="E593" s="42"/>
      <c r="F593" s="226" t="s">
        <v>890</v>
      </c>
      <c r="G593" s="42"/>
      <c r="H593" s="42"/>
      <c r="I593" s="222"/>
      <c r="J593" s="42"/>
      <c r="K593" s="42"/>
      <c r="L593" s="46"/>
      <c r="M593" s="223"/>
      <c r="N593" s="224"/>
      <c r="O593" s="86"/>
      <c r="P593" s="86"/>
      <c r="Q593" s="86"/>
      <c r="R593" s="86"/>
      <c r="S593" s="86"/>
      <c r="T593" s="86"/>
      <c r="U593" s="87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T593" s="19" t="s">
        <v>266</v>
      </c>
      <c r="AU593" s="19" t="s">
        <v>78</v>
      </c>
    </row>
    <row r="594" s="14" customFormat="1">
      <c r="A594" s="14"/>
      <c r="B594" s="237"/>
      <c r="C594" s="238"/>
      <c r="D594" s="220" t="s">
        <v>268</v>
      </c>
      <c r="E594" s="239" t="s">
        <v>19</v>
      </c>
      <c r="F594" s="240" t="s">
        <v>271</v>
      </c>
      <c r="G594" s="238"/>
      <c r="H594" s="241">
        <v>6</v>
      </c>
      <c r="I594" s="242"/>
      <c r="J594" s="238"/>
      <c r="K594" s="238"/>
      <c r="L594" s="243"/>
      <c r="M594" s="244"/>
      <c r="N594" s="245"/>
      <c r="O594" s="245"/>
      <c r="P594" s="245"/>
      <c r="Q594" s="245"/>
      <c r="R594" s="245"/>
      <c r="S594" s="245"/>
      <c r="T594" s="245"/>
      <c r="U594" s="246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T594" s="247" t="s">
        <v>268</v>
      </c>
      <c r="AU594" s="247" t="s">
        <v>78</v>
      </c>
      <c r="AV594" s="14" t="s">
        <v>78</v>
      </c>
      <c r="AW594" s="14" t="s">
        <v>31</v>
      </c>
      <c r="AX594" s="14" t="s">
        <v>69</v>
      </c>
      <c r="AY594" s="247" t="s">
        <v>254</v>
      </c>
    </row>
    <row r="595" s="2" customFormat="1" ht="16.5" customHeight="1">
      <c r="A595" s="40"/>
      <c r="B595" s="41"/>
      <c r="C595" s="207" t="s">
        <v>891</v>
      </c>
      <c r="D595" s="207" t="s">
        <v>258</v>
      </c>
      <c r="E595" s="208" t="s">
        <v>892</v>
      </c>
      <c r="F595" s="209" t="s">
        <v>893</v>
      </c>
      <c r="G595" s="210" t="s">
        <v>393</v>
      </c>
      <c r="H595" s="211">
        <v>4</v>
      </c>
      <c r="I595" s="212"/>
      <c r="J595" s="213">
        <f>ROUND(I595*H595,2)</f>
        <v>0</v>
      </c>
      <c r="K595" s="209" t="s">
        <v>261</v>
      </c>
      <c r="L595" s="46"/>
      <c r="M595" s="214" t="s">
        <v>19</v>
      </c>
      <c r="N595" s="215" t="s">
        <v>41</v>
      </c>
      <c r="O595" s="86"/>
      <c r="P595" s="216">
        <f>O595*H595</f>
        <v>0</v>
      </c>
      <c r="Q595" s="216">
        <v>0.00020000000000000001</v>
      </c>
      <c r="R595" s="216">
        <f>Q595*H595</f>
        <v>0.00080000000000000004</v>
      </c>
      <c r="S595" s="216">
        <v>0</v>
      </c>
      <c r="T595" s="216">
        <f>S595*H595</f>
        <v>0</v>
      </c>
      <c r="U595" s="217" t="s">
        <v>19</v>
      </c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R595" s="218" t="s">
        <v>374</v>
      </c>
      <c r="AT595" s="218" t="s">
        <v>258</v>
      </c>
      <c r="AU595" s="218" t="s">
        <v>78</v>
      </c>
      <c r="AY595" s="19" t="s">
        <v>254</v>
      </c>
      <c r="BE595" s="219">
        <f>IF(N595="základní",J595,0)</f>
        <v>0</v>
      </c>
      <c r="BF595" s="219">
        <f>IF(N595="snížená",J595,0)</f>
        <v>0</v>
      </c>
      <c r="BG595" s="219">
        <f>IF(N595="zákl. přenesená",J595,0)</f>
        <v>0</v>
      </c>
      <c r="BH595" s="219">
        <f>IF(N595="sníž. přenesená",J595,0)</f>
        <v>0</v>
      </c>
      <c r="BI595" s="219">
        <f>IF(N595="nulová",J595,0)</f>
        <v>0</v>
      </c>
      <c r="BJ595" s="19" t="s">
        <v>78</v>
      </c>
      <c r="BK595" s="219">
        <f>ROUND(I595*H595,2)</f>
        <v>0</v>
      </c>
      <c r="BL595" s="19" t="s">
        <v>374</v>
      </c>
      <c r="BM595" s="218" t="s">
        <v>894</v>
      </c>
    </row>
    <row r="596" s="2" customFormat="1">
      <c r="A596" s="40"/>
      <c r="B596" s="41"/>
      <c r="C596" s="42"/>
      <c r="D596" s="220" t="s">
        <v>264</v>
      </c>
      <c r="E596" s="42"/>
      <c r="F596" s="221" t="s">
        <v>895</v>
      </c>
      <c r="G596" s="42"/>
      <c r="H596" s="42"/>
      <c r="I596" s="222"/>
      <c r="J596" s="42"/>
      <c r="K596" s="42"/>
      <c r="L596" s="46"/>
      <c r="M596" s="223"/>
      <c r="N596" s="224"/>
      <c r="O596" s="86"/>
      <c r="P596" s="86"/>
      <c r="Q596" s="86"/>
      <c r="R596" s="86"/>
      <c r="S596" s="86"/>
      <c r="T596" s="86"/>
      <c r="U596" s="87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T596" s="19" t="s">
        <v>264</v>
      </c>
      <c r="AU596" s="19" t="s">
        <v>78</v>
      </c>
    </row>
    <row r="597" s="2" customFormat="1">
      <c r="A597" s="40"/>
      <c r="B597" s="41"/>
      <c r="C597" s="42"/>
      <c r="D597" s="225" t="s">
        <v>266</v>
      </c>
      <c r="E597" s="42"/>
      <c r="F597" s="226" t="s">
        <v>896</v>
      </c>
      <c r="G597" s="42"/>
      <c r="H597" s="42"/>
      <c r="I597" s="222"/>
      <c r="J597" s="42"/>
      <c r="K597" s="42"/>
      <c r="L597" s="46"/>
      <c r="M597" s="223"/>
      <c r="N597" s="224"/>
      <c r="O597" s="86"/>
      <c r="P597" s="86"/>
      <c r="Q597" s="86"/>
      <c r="R597" s="86"/>
      <c r="S597" s="86"/>
      <c r="T597" s="86"/>
      <c r="U597" s="87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T597" s="19" t="s">
        <v>266</v>
      </c>
      <c r="AU597" s="19" t="s">
        <v>78</v>
      </c>
    </row>
    <row r="598" s="14" customFormat="1">
      <c r="A598" s="14"/>
      <c r="B598" s="237"/>
      <c r="C598" s="238"/>
      <c r="D598" s="220" t="s">
        <v>268</v>
      </c>
      <c r="E598" s="239" t="s">
        <v>19</v>
      </c>
      <c r="F598" s="240" t="s">
        <v>262</v>
      </c>
      <c r="G598" s="238"/>
      <c r="H598" s="241">
        <v>4</v>
      </c>
      <c r="I598" s="242"/>
      <c r="J598" s="238"/>
      <c r="K598" s="238"/>
      <c r="L598" s="243"/>
      <c r="M598" s="244"/>
      <c r="N598" s="245"/>
      <c r="O598" s="245"/>
      <c r="P598" s="245"/>
      <c r="Q598" s="245"/>
      <c r="R598" s="245"/>
      <c r="S598" s="245"/>
      <c r="T598" s="245"/>
      <c r="U598" s="246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T598" s="247" t="s">
        <v>268</v>
      </c>
      <c r="AU598" s="247" t="s">
        <v>78</v>
      </c>
      <c r="AV598" s="14" t="s">
        <v>78</v>
      </c>
      <c r="AW598" s="14" t="s">
        <v>31</v>
      </c>
      <c r="AX598" s="14" t="s">
        <v>69</v>
      </c>
      <c r="AY598" s="247" t="s">
        <v>254</v>
      </c>
    </row>
    <row r="599" s="2" customFormat="1" ht="16.5" customHeight="1">
      <c r="A599" s="40"/>
      <c r="B599" s="41"/>
      <c r="C599" s="207" t="s">
        <v>897</v>
      </c>
      <c r="D599" s="207" t="s">
        <v>258</v>
      </c>
      <c r="E599" s="208" t="s">
        <v>898</v>
      </c>
      <c r="F599" s="209" t="s">
        <v>899</v>
      </c>
      <c r="G599" s="210" t="s">
        <v>393</v>
      </c>
      <c r="H599" s="211">
        <v>1</v>
      </c>
      <c r="I599" s="212"/>
      <c r="J599" s="213">
        <f>ROUND(I599*H599,2)</f>
        <v>0</v>
      </c>
      <c r="K599" s="209" t="s">
        <v>261</v>
      </c>
      <c r="L599" s="46"/>
      <c r="M599" s="214" t="s">
        <v>19</v>
      </c>
      <c r="N599" s="215" t="s">
        <v>41</v>
      </c>
      <c r="O599" s="86"/>
      <c r="P599" s="216">
        <f>O599*H599</f>
        <v>0</v>
      </c>
      <c r="Q599" s="216">
        <v>0.00018000000000000001</v>
      </c>
      <c r="R599" s="216">
        <f>Q599*H599</f>
        <v>0.00018000000000000001</v>
      </c>
      <c r="S599" s="216">
        <v>0</v>
      </c>
      <c r="T599" s="216">
        <f>S599*H599</f>
        <v>0</v>
      </c>
      <c r="U599" s="217" t="s">
        <v>19</v>
      </c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R599" s="218" t="s">
        <v>374</v>
      </c>
      <c r="AT599" s="218" t="s">
        <v>258</v>
      </c>
      <c r="AU599" s="218" t="s">
        <v>78</v>
      </c>
      <c r="AY599" s="19" t="s">
        <v>254</v>
      </c>
      <c r="BE599" s="219">
        <f>IF(N599="základní",J599,0)</f>
        <v>0</v>
      </c>
      <c r="BF599" s="219">
        <f>IF(N599="snížená",J599,0)</f>
        <v>0</v>
      </c>
      <c r="BG599" s="219">
        <f>IF(N599="zákl. přenesená",J599,0)</f>
        <v>0</v>
      </c>
      <c r="BH599" s="219">
        <f>IF(N599="sníž. přenesená",J599,0)</f>
        <v>0</v>
      </c>
      <c r="BI599" s="219">
        <f>IF(N599="nulová",J599,0)</f>
        <v>0</v>
      </c>
      <c r="BJ599" s="19" t="s">
        <v>78</v>
      </c>
      <c r="BK599" s="219">
        <f>ROUND(I599*H599,2)</f>
        <v>0</v>
      </c>
      <c r="BL599" s="19" t="s">
        <v>374</v>
      </c>
      <c r="BM599" s="218" t="s">
        <v>900</v>
      </c>
    </row>
    <row r="600" s="2" customFormat="1">
      <c r="A600" s="40"/>
      <c r="B600" s="41"/>
      <c r="C600" s="42"/>
      <c r="D600" s="220" t="s">
        <v>264</v>
      </c>
      <c r="E600" s="42"/>
      <c r="F600" s="221" t="s">
        <v>901</v>
      </c>
      <c r="G600" s="42"/>
      <c r="H600" s="42"/>
      <c r="I600" s="222"/>
      <c r="J600" s="42"/>
      <c r="K600" s="42"/>
      <c r="L600" s="46"/>
      <c r="M600" s="223"/>
      <c r="N600" s="224"/>
      <c r="O600" s="86"/>
      <c r="P600" s="86"/>
      <c r="Q600" s="86"/>
      <c r="R600" s="86"/>
      <c r="S600" s="86"/>
      <c r="T600" s="86"/>
      <c r="U600" s="87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T600" s="19" t="s">
        <v>264</v>
      </c>
      <c r="AU600" s="19" t="s">
        <v>78</v>
      </c>
    </row>
    <row r="601" s="2" customFormat="1">
      <c r="A601" s="40"/>
      <c r="B601" s="41"/>
      <c r="C601" s="42"/>
      <c r="D601" s="225" t="s">
        <v>266</v>
      </c>
      <c r="E601" s="42"/>
      <c r="F601" s="226" t="s">
        <v>902</v>
      </c>
      <c r="G601" s="42"/>
      <c r="H601" s="42"/>
      <c r="I601" s="222"/>
      <c r="J601" s="42"/>
      <c r="K601" s="42"/>
      <c r="L601" s="46"/>
      <c r="M601" s="223"/>
      <c r="N601" s="224"/>
      <c r="O601" s="86"/>
      <c r="P601" s="86"/>
      <c r="Q601" s="86"/>
      <c r="R601" s="86"/>
      <c r="S601" s="86"/>
      <c r="T601" s="86"/>
      <c r="U601" s="87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T601" s="19" t="s">
        <v>266</v>
      </c>
      <c r="AU601" s="19" t="s">
        <v>78</v>
      </c>
    </row>
    <row r="602" s="14" customFormat="1">
      <c r="A602" s="14"/>
      <c r="B602" s="237"/>
      <c r="C602" s="238"/>
      <c r="D602" s="220" t="s">
        <v>268</v>
      </c>
      <c r="E602" s="239" t="s">
        <v>19</v>
      </c>
      <c r="F602" s="240" t="s">
        <v>74</v>
      </c>
      <c r="G602" s="238"/>
      <c r="H602" s="241">
        <v>1</v>
      </c>
      <c r="I602" s="242"/>
      <c r="J602" s="238"/>
      <c r="K602" s="238"/>
      <c r="L602" s="243"/>
      <c r="M602" s="244"/>
      <c r="N602" s="245"/>
      <c r="O602" s="245"/>
      <c r="P602" s="245"/>
      <c r="Q602" s="245"/>
      <c r="R602" s="245"/>
      <c r="S602" s="245"/>
      <c r="T602" s="245"/>
      <c r="U602" s="246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T602" s="247" t="s">
        <v>268</v>
      </c>
      <c r="AU602" s="247" t="s">
        <v>78</v>
      </c>
      <c r="AV602" s="14" t="s">
        <v>78</v>
      </c>
      <c r="AW602" s="14" t="s">
        <v>31</v>
      </c>
      <c r="AX602" s="14" t="s">
        <v>69</v>
      </c>
      <c r="AY602" s="247" t="s">
        <v>254</v>
      </c>
    </row>
    <row r="603" s="2" customFormat="1" ht="16.5" customHeight="1">
      <c r="A603" s="40"/>
      <c r="B603" s="41"/>
      <c r="C603" s="207" t="s">
        <v>903</v>
      </c>
      <c r="D603" s="207" t="s">
        <v>258</v>
      </c>
      <c r="E603" s="208" t="s">
        <v>904</v>
      </c>
      <c r="F603" s="209" t="s">
        <v>905</v>
      </c>
      <c r="G603" s="210" t="s">
        <v>299</v>
      </c>
      <c r="H603" s="211">
        <v>13.433</v>
      </c>
      <c r="I603" s="212"/>
      <c r="J603" s="213">
        <f>ROUND(I603*H603,2)</f>
        <v>0</v>
      </c>
      <c r="K603" s="209" t="s">
        <v>261</v>
      </c>
      <c r="L603" s="46"/>
      <c r="M603" s="214" t="s">
        <v>19</v>
      </c>
      <c r="N603" s="215" t="s">
        <v>41</v>
      </c>
      <c r="O603" s="86"/>
      <c r="P603" s="216">
        <f>O603*H603</f>
        <v>0</v>
      </c>
      <c r="Q603" s="216">
        <v>0.00142</v>
      </c>
      <c r="R603" s="216">
        <f>Q603*H603</f>
        <v>0.019074859999999999</v>
      </c>
      <c r="S603" s="216">
        <v>0</v>
      </c>
      <c r="T603" s="216">
        <f>S603*H603</f>
        <v>0</v>
      </c>
      <c r="U603" s="217" t="s">
        <v>19</v>
      </c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R603" s="218" t="s">
        <v>374</v>
      </c>
      <c r="AT603" s="218" t="s">
        <v>258</v>
      </c>
      <c r="AU603" s="218" t="s">
        <v>78</v>
      </c>
      <c r="AY603" s="19" t="s">
        <v>254</v>
      </c>
      <c r="BE603" s="219">
        <f>IF(N603="základní",J603,0)</f>
        <v>0</v>
      </c>
      <c r="BF603" s="219">
        <f>IF(N603="snížená",J603,0)</f>
        <v>0</v>
      </c>
      <c r="BG603" s="219">
        <f>IF(N603="zákl. přenesená",J603,0)</f>
        <v>0</v>
      </c>
      <c r="BH603" s="219">
        <f>IF(N603="sníž. přenesená",J603,0)</f>
        <v>0</v>
      </c>
      <c r="BI603" s="219">
        <f>IF(N603="nulová",J603,0)</f>
        <v>0</v>
      </c>
      <c r="BJ603" s="19" t="s">
        <v>78</v>
      </c>
      <c r="BK603" s="219">
        <f>ROUND(I603*H603,2)</f>
        <v>0</v>
      </c>
      <c r="BL603" s="19" t="s">
        <v>374</v>
      </c>
      <c r="BM603" s="218" t="s">
        <v>906</v>
      </c>
    </row>
    <row r="604" s="2" customFormat="1">
      <c r="A604" s="40"/>
      <c r="B604" s="41"/>
      <c r="C604" s="42"/>
      <c r="D604" s="220" t="s">
        <v>264</v>
      </c>
      <c r="E604" s="42"/>
      <c r="F604" s="221" t="s">
        <v>907</v>
      </c>
      <c r="G604" s="42"/>
      <c r="H604" s="42"/>
      <c r="I604" s="222"/>
      <c r="J604" s="42"/>
      <c r="K604" s="42"/>
      <c r="L604" s="46"/>
      <c r="M604" s="223"/>
      <c r="N604" s="224"/>
      <c r="O604" s="86"/>
      <c r="P604" s="86"/>
      <c r="Q604" s="86"/>
      <c r="R604" s="86"/>
      <c r="S604" s="86"/>
      <c r="T604" s="86"/>
      <c r="U604" s="87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T604" s="19" t="s">
        <v>264</v>
      </c>
      <c r="AU604" s="19" t="s">
        <v>78</v>
      </c>
    </row>
    <row r="605" s="2" customFormat="1">
      <c r="A605" s="40"/>
      <c r="B605" s="41"/>
      <c r="C605" s="42"/>
      <c r="D605" s="225" t="s">
        <v>266</v>
      </c>
      <c r="E605" s="42"/>
      <c r="F605" s="226" t="s">
        <v>908</v>
      </c>
      <c r="G605" s="42"/>
      <c r="H605" s="42"/>
      <c r="I605" s="222"/>
      <c r="J605" s="42"/>
      <c r="K605" s="42"/>
      <c r="L605" s="46"/>
      <c r="M605" s="223"/>
      <c r="N605" s="224"/>
      <c r="O605" s="86"/>
      <c r="P605" s="86"/>
      <c r="Q605" s="86"/>
      <c r="R605" s="86"/>
      <c r="S605" s="86"/>
      <c r="T605" s="86"/>
      <c r="U605" s="87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T605" s="19" t="s">
        <v>266</v>
      </c>
      <c r="AU605" s="19" t="s">
        <v>78</v>
      </c>
    </row>
    <row r="606" s="14" customFormat="1">
      <c r="A606" s="14"/>
      <c r="B606" s="237"/>
      <c r="C606" s="238"/>
      <c r="D606" s="220" t="s">
        <v>268</v>
      </c>
      <c r="E606" s="239" t="s">
        <v>19</v>
      </c>
      <c r="F606" s="240" t="s">
        <v>147</v>
      </c>
      <c r="G606" s="238"/>
      <c r="H606" s="241">
        <v>13.433</v>
      </c>
      <c r="I606" s="242"/>
      <c r="J606" s="238"/>
      <c r="K606" s="238"/>
      <c r="L606" s="243"/>
      <c r="M606" s="244"/>
      <c r="N606" s="245"/>
      <c r="O606" s="245"/>
      <c r="P606" s="245"/>
      <c r="Q606" s="245"/>
      <c r="R606" s="245"/>
      <c r="S606" s="245"/>
      <c r="T606" s="245"/>
      <c r="U606" s="246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47" t="s">
        <v>268</v>
      </c>
      <c r="AU606" s="247" t="s">
        <v>78</v>
      </c>
      <c r="AV606" s="14" t="s">
        <v>78</v>
      </c>
      <c r="AW606" s="14" t="s">
        <v>31</v>
      </c>
      <c r="AX606" s="14" t="s">
        <v>69</v>
      </c>
      <c r="AY606" s="247" t="s">
        <v>254</v>
      </c>
    </row>
    <row r="607" s="2" customFormat="1" ht="24.15" customHeight="1">
      <c r="A607" s="40"/>
      <c r="B607" s="41"/>
      <c r="C607" s="207" t="s">
        <v>909</v>
      </c>
      <c r="D607" s="207" t="s">
        <v>258</v>
      </c>
      <c r="E607" s="208" t="s">
        <v>910</v>
      </c>
      <c r="F607" s="209" t="s">
        <v>911</v>
      </c>
      <c r="G607" s="210" t="s">
        <v>83</v>
      </c>
      <c r="H607" s="211">
        <v>4.7599999999999998</v>
      </c>
      <c r="I607" s="212"/>
      <c r="J607" s="213">
        <f>ROUND(I607*H607,2)</f>
        <v>0</v>
      </c>
      <c r="K607" s="209" t="s">
        <v>261</v>
      </c>
      <c r="L607" s="46"/>
      <c r="M607" s="214" t="s">
        <v>19</v>
      </c>
      <c r="N607" s="215" t="s">
        <v>41</v>
      </c>
      <c r="O607" s="86"/>
      <c r="P607" s="216">
        <f>O607*H607</f>
        <v>0</v>
      </c>
      <c r="Q607" s="216">
        <v>5.0000000000000002E-05</v>
      </c>
      <c r="R607" s="216">
        <f>Q607*H607</f>
        <v>0.00023800000000000001</v>
      </c>
      <c r="S607" s="216">
        <v>0</v>
      </c>
      <c r="T607" s="216">
        <f>S607*H607</f>
        <v>0</v>
      </c>
      <c r="U607" s="217" t="s">
        <v>19</v>
      </c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R607" s="218" t="s">
        <v>374</v>
      </c>
      <c r="AT607" s="218" t="s">
        <v>258</v>
      </c>
      <c r="AU607" s="218" t="s">
        <v>78</v>
      </c>
      <c r="AY607" s="19" t="s">
        <v>254</v>
      </c>
      <c r="BE607" s="219">
        <f>IF(N607="základní",J607,0)</f>
        <v>0</v>
      </c>
      <c r="BF607" s="219">
        <f>IF(N607="snížená",J607,0)</f>
        <v>0</v>
      </c>
      <c r="BG607" s="219">
        <f>IF(N607="zákl. přenesená",J607,0)</f>
        <v>0</v>
      </c>
      <c r="BH607" s="219">
        <f>IF(N607="sníž. přenesená",J607,0)</f>
        <v>0</v>
      </c>
      <c r="BI607" s="219">
        <f>IF(N607="nulová",J607,0)</f>
        <v>0</v>
      </c>
      <c r="BJ607" s="19" t="s">
        <v>78</v>
      </c>
      <c r="BK607" s="219">
        <f>ROUND(I607*H607,2)</f>
        <v>0</v>
      </c>
      <c r="BL607" s="19" t="s">
        <v>374</v>
      </c>
      <c r="BM607" s="218" t="s">
        <v>912</v>
      </c>
    </row>
    <row r="608" s="2" customFormat="1">
      <c r="A608" s="40"/>
      <c r="B608" s="41"/>
      <c r="C608" s="42"/>
      <c r="D608" s="220" t="s">
        <v>264</v>
      </c>
      <c r="E608" s="42"/>
      <c r="F608" s="221" t="s">
        <v>913</v>
      </c>
      <c r="G608" s="42"/>
      <c r="H608" s="42"/>
      <c r="I608" s="222"/>
      <c r="J608" s="42"/>
      <c r="K608" s="42"/>
      <c r="L608" s="46"/>
      <c r="M608" s="223"/>
      <c r="N608" s="224"/>
      <c r="O608" s="86"/>
      <c r="P608" s="86"/>
      <c r="Q608" s="86"/>
      <c r="R608" s="86"/>
      <c r="S608" s="86"/>
      <c r="T608" s="86"/>
      <c r="U608" s="87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T608" s="19" t="s">
        <v>264</v>
      </c>
      <c r="AU608" s="19" t="s">
        <v>78</v>
      </c>
    </row>
    <row r="609" s="2" customFormat="1">
      <c r="A609" s="40"/>
      <c r="B609" s="41"/>
      <c r="C609" s="42"/>
      <c r="D609" s="225" t="s">
        <v>266</v>
      </c>
      <c r="E609" s="42"/>
      <c r="F609" s="226" t="s">
        <v>914</v>
      </c>
      <c r="G609" s="42"/>
      <c r="H609" s="42"/>
      <c r="I609" s="222"/>
      <c r="J609" s="42"/>
      <c r="K609" s="42"/>
      <c r="L609" s="46"/>
      <c r="M609" s="223"/>
      <c r="N609" s="224"/>
      <c r="O609" s="86"/>
      <c r="P609" s="86"/>
      <c r="Q609" s="86"/>
      <c r="R609" s="86"/>
      <c r="S609" s="86"/>
      <c r="T609" s="86"/>
      <c r="U609" s="87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T609" s="19" t="s">
        <v>266</v>
      </c>
      <c r="AU609" s="19" t="s">
        <v>78</v>
      </c>
    </row>
    <row r="610" s="14" customFormat="1">
      <c r="A610" s="14"/>
      <c r="B610" s="237"/>
      <c r="C610" s="238"/>
      <c r="D610" s="220" t="s">
        <v>268</v>
      </c>
      <c r="E610" s="239" t="s">
        <v>19</v>
      </c>
      <c r="F610" s="240" t="s">
        <v>915</v>
      </c>
      <c r="G610" s="238"/>
      <c r="H610" s="241">
        <v>4.7599999999999998</v>
      </c>
      <c r="I610" s="242"/>
      <c r="J610" s="238"/>
      <c r="K610" s="238"/>
      <c r="L610" s="243"/>
      <c r="M610" s="244"/>
      <c r="N610" s="245"/>
      <c r="O610" s="245"/>
      <c r="P610" s="245"/>
      <c r="Q610" s="245"/>
      <c r="R610" s="245"/>
      <c r="S610" s="245"/>
      <c r="T610" s="245"/>
      <c r="U610" s="246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247" t="s">
        <v>268</v>
      </c>
      <c r="AU610" s="247" t="s">
        <v>78</v>
      </c>
      <c r="AV610" s="14" t="s">
        <v>78</v>
      </c>
      <c r="AW610" s="14" t="s">
        <v>31</v>
      </c>
      <c r="AX610" s="14" t="s">
        <v>69</v>
      </c>
      <c r="AY610" s="247" t="s">
        <v>254</v>
      </c>
    </row>
    <row r="611" s="2" customFormat="1" ht="24.15" customHeight="1">
      <c r="A611" s="40"/>
      <c r="B611" s="41"/>
      <c r="C611" s="207" t="s">
        <v>916</v>
      </c>
      <c r="D611" s="207" t="s">
        <v>258</v>
      </c>
      <c r="E611" s="208" t="s">
        <v>917</v>
      </c>
      <c r="F611" s="209" t="s">
        <v>918</v>
      </c>
      <c r="G611" s="210" t="s">
        <v>426</v>
      </c>
      <c r="H611" s="211">
        <v>0.182</v>
      </c>
      <c r="I611" s="212"/>
      <c r="J611" s="213">
        <f>ROUND(I611*H611,2)</f>
        <v>0</v>
      </c>
      <c r="K611" s="209" t="s">
        <v>261</v>
      </c>
      <c r="L611" s="46"/>
      <c r="M611" s="214" t="s">
        <v>19</v>
      </c>
      <c r="N611" s="215" t="s">
        <v>41</v>
      </c>
      <c r="O611" s="86"/>
      <c r="P611" s="216">
        <f>O611*H611</f>
        <v>0</v>
      </c>
      <c r="Q611" s="216">
        <v>0</v>
      </c>
      <c r="R611" s="216">
        <f>Q611*H611</f>
        <v>0</v>
      </c>
      <c r="S611" s="216">
        <v>0</v>
      </c>
      <c r="T611" s="216">
        <f>S611*H611</f>
        <v>0</v>
      </c>
      <c r="U611" s="217" t="s">
        <v>19</v>
      </c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R611" s="218" t="s">
        <v>374</v>
      </c>
      <c r="AT611" s="218" t="s">
        <v>258</v>
      </c>
      <c r="AU611" s="218" t="s">
        <v>78</v>
      </c>
      <c r="AY611" s="19" t="s">
        <v>254</v>
      </c>
      <c r="BE611" s="219">
        <f>IF(N611="základní",J611,0)</f>
        <v>0</v>
      </c>
      <c r="BF611" s="219">
        <f>IF(N611="snížená",J611,0)</f>
        <v>0</v>
      </c>
      <c r="BG611" s="219">
        <f>IF(N611="zákl. přenesená",J611,0)</f>
        <v>0</v>
      </c>
      <c r="BH611" s="219">
        <f>IF(N611="sníž. přenesená",J611,0)</f>
        <v>0</v>
      </c>
      <c r="BI611" s="219">
        <f>IF(N611="nulová",J611,0)</f>
        <v>0</v>
      </c>
      <c r="BJ611" s="19" t="s">
        <v>78</v>
      </c>
      <c r="BK611" s="219">
        <f>ROUND(I611*H611,2)</f>
        <v>0</v>
      </c>
      <c r="BL611" s="19" t="s">
        <v>374</v>
      </c>
      <c r="BM611" s="218" t="s">
        <v>919</v>
      </c>
    </row>
    <row r="612" s="2" customFormat="1">
      <c r="A612" s="40"/>
      <c r="B612" s="41"/>
      <c r="C612" s="42"/>
      <c r="D612" s="220" t="s">
        <v>264</v>
      </c>
      <c r="E612" s="42"/>
      <c r="F612" s="221" t="s">
        <v>920</v>
      </c>
      <c r="G612" s="42"/>
      <c r="H612" s="42"/>
      <c r="I612" s="222"/>
      <c r="J612" s="42"/>
      <c r="K612" s="42"/>
      <c r="L612" s="46"/>
      <c r="M612" s="223"/>
      <c r="N612" s="224"/>
      <c r="O612" s="86"/>
      <c r="P612" s="86"/>
      <c r="Q612" s="86"/>
      <c r="R612" s="86"/>
      <c r="S612" s="86"/>
      <c r="T612" s="86"/>
      <c r="U612" s="87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T612" s="19" t="s">
        <v>264</v>
      </c>
      <c r="AU612" s="19" t="s">
        <v>78</v>
      </c>
    </row>
    <row r="613" s="2" customFormat="1">
      <c r="A613" s="40"/>
      <c r="B613" s="41"/>
      <c r="C613" s="42"/>
      <c r="D613" s="225" t="s">
        <v>266</v>
      </c>
      <c r="E613" s="42"/>
      <c r="F613" s="226" t="s">
        <v>921</v>
      </c>
      <c r="G613" s="42"/>
      <c r="H613" s="42"/>
      <c r="I613" s="222"/>
      <c r="J613" s="42"/>
      <c r="K613" s="42"/>
      <c r="L613" s="46"/>
      <c r="M613" s="223"/>
      <c r="N613" s="224"/>
      <c r="O613" s="86"/>
      <c r="P613" s="86"/>
      <c r="Q613" s="86"/>
      <c r="R613" s="86"/>
      <c r="S613" s="86"/>
      <c r="T613" s="86"/>
      <c r="U613" s="87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T613" s="19" t="s">
        <v>266</v>
      </c>
      <c r="AU613" s="19" t="s">
        <v>78</v>
      </c>
    </row>
    <row r="614" s="12" customFormat="1" ht="22.8" customHeight="1">
      <c r="A614" s="12"/>
      <c r="B614" s="191"/>
      <c r="C614" s="192"/>
      <c r="D614" s="193" t="s">
        <v>68</v>
      </c>
      <c r="E614" s="205" t="s">
        <v>922</v>
      </c>
      <c r="F614" s="205" t="s">
        <v>923</v>
      </c>
      <c r="G614" s="192"/>
      <c r="H614" s="192"/>
      <c r="I614" s="195"/>
      <c r="J614" s="206">
        <f>BK614</f>
        <v>0</v>
      </c>
      <c r="K614" s="192"/>
      <c r="L614" s="197"/>
      <c r="M614" s="198"/>
      <c r="N614" s="199"/>
      <c r="O614" s="199"/>
      <c r="P614" s="200">
        <f>SUM(P615:P702)</f>
        <v>0</v>
      </c>
      <c r="Q614" s="199"/>
      <c r="R614" s="200">
        <f>SUM(R615:R702)</f>
        <v>0.18839465999999999</v>
      </c>
      <c r="S614" s="199"/>
      <c r="T614" s="200">
        <f>SUM(T615:T702)</f>
        <v>0.22304199999999999</v>
      </c>
      <c r="U614" s="201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R614" s="202" t="s">
        <v>78</v>
      </c>
      <c r="AT614" s="203" t="s">
        <v>68</v>
      </c>
      <c r="AU614" s="203" t="s">
        <v>74</v>
      </c>
      <c r="AY614" s="202" t="s">
        <v>254</v>
      </c>
      <c r="BK614" s="204">
        <f>SUM(BK615:BK702)</f>
        <v>0</v>
      </c>
    </row>
    <row r="615" s="2" customFormat="1" ht="24.15" customHeight="1">
      <c r="A615" s="40"/>
      <c r="B615" s="41"/>
      <c r="C615" s="207" t="s">
        <v>924</v>
      </c>
      <c r="D615" s="207" t="s">
        <v>258</v>
      </c>
      <c r="E615" s="208" t="s">
        <v>925</v>
      </c>
      <c r="F615" s="209" t="s">
        <v>926</v>
      </c>
      <c r="G615" s="210" t="s">
        <v>83</v>
      </c>
      <c r="H615" s="211">
        <v>67.063000000000002</v>
      </c>
      <c r="I615" s="212"/>
      <c r="J615" s="213">
        <f>ROUND(I615*H615,2)</f>
        <v>0</v>
      </c>
      <c r="K615" s="209" t="s">
        <v>261</v>
      </c>
      <c r="L615" s="46"/>
      <c r="M615" s="214" t="s">
        <v>19</v>
      </c>
      <c r="N615" s="215" t="s">
        <v>41</v>
      </c>
      <c r="O615" s="86"/>
      <c r="P615" s="216">
        <f>O615*H615</f>
        <v>0</v>
      </c>
      <c r="Q615" s="216">
        <v>0</v>
      </c>
      <c r="R615" s="216">
        <f>Q615*H615</f>
        <v>0</v>
      </c>
      <c r="S615" s="216">
        <v>0</v>
      </c>
      <c r="T615" s="216">
        <f>S615*H615</f>
        <v>0</v>
      </c>
      <c r="U615" s="217" t="s">
        <v>19</v>
      </c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R615" s="218" t="s">
        <v>374</v>
      </c>
      <c r="AT615" s="218" t="s">
        <v>258</v>
      </c>
      <c r="AU615" s="218" t="s">
        <v>78</v>
      </c>
      <c r="AY615" s="19" t="s">
        <v>254</v>
      </c>
      <c r="BE615" s="219">
        <f>IF(N615="základní",J615,0)</f>
        <v>0</v>
      </c>
      <c r="BF615" s="219">
        <f>IF(N615="snížená",J615,0)</f>
        <v>0</v>
      </c>
      <c r="BG615" s="219">
        <f>IF(N615="zákl. přenesená",J615,0)</f>
        <v>0</v>
      </c>
      <c r="BH615" s="219">
        <f>IF(N615="sníž. přenesená",J615,0)</f>
        <v>0</v>
      </c>
      <c r="BI615" s="219">
        <f>IF(N615="nulová",J615,0)</f>
        <v>0</v>
      </c>
      <c r="BJ615" s="19" t="s">
        <v>78</v>
      </c>
      <c r="BK615" s="219">
        <f>ROUND(I615*H615,2)</f>
        <v>0</v>
      </c>
      <c r="BL615" s="19" t="s">
        <v>374</v>
      </c>
      <c r="BM615" s="218" t="s">
        <v>927</v>
      </c>
    </row>
    <row r="616" s="2" customFormat="1">
      <c r="A616" s="40"/>
      <c r="B616" s="41"/>
      <c r="C616" s="42"/>
      <c r="D616" s="220" t="s">
        <v>264</v>
      </c>
      <c r="E616" s="42"/>
      <c r="F616" s="221" t="s">
        <v>928</v>
      </c>
      <c r="G616" s="42"/>
      <c r="H616" s="42"/>
      <c r="I616" s="222"/>
      <c r="J616" s="42"/>
      <c r="K616" s="42"/>
      <c r="L616" s="46"/>
      <c r="M616" s="223"/>
      <c r="N616" s="224"/>
      <c r="O616" s="86"/>
      <c r="P616" s="86"/>
      <c r="Q616" s="86"/>
      <c r="R616" s="86"/>
      <c r="S616" s="86"/>
      <c r="T616" s="86"/>
      <c r="U616" s="87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T616" s="19" t="s">
        <v>264</v>
      </c>
      <c r="AU616" s="19" t="s">
        <v>78</v>
      </c>
    </row>
    <row r="617" s="2" customFormat="1">
      <c r="A617" s="40"/>
      <c r="B617" s="41"/>
      <c r="C617" s="42"/>
      <c r="D617" s="225" t="s">
        <v>266</v>
      </c>
      <c r="E617" s="42"/>
      <c r="F617" s="226" t="s">
        <v>929</v>
      </c>
      <c r="G617" s="42"/>
      <c r="H617" s="42"/>
      <c r="I617" s="222"/>
      <c r="J617" s="42"/>
      <c r="K617" s="42"/>
      <c r="L617" s="46"/>
      <c r="M617" s="223"/>
      <c r="N617" s="224"/>
      <c r="O617" s="86"/>
      <c r="P617" s="86"/>
      <c r="Q617" s="86"/>
      <c r="R617" s="86"/>
      <c r="S617" s="86"/>
      <c r="T617" s="86"/>
      <c r="U617" s="87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T617" s="19" t="s">
        <v>266</v>
      </c>
      <c r="AU617" s="19" t="s">
        <v>78</v>
      </c>
    </row>
    <row r="618" s="14" customFormat="1">
      <c r="A618" s="14"/>
      <c r="B618" s="237"/>
      <c r="C618" s="238"/>
      <c r="D618" s="220" t="s">
        <v>268</v>
      </c>
      <c r="E618" s="239" t="s">
        <v>19</v>
      </c>
      <c r="F618" s="240" t="s">
        <v>191</v>
      </c>
      <c r="G618" s="238"/>
      <c r="H618" s="241">
        <v>71.822999999999993</v>
      </c>
      <c r="I618" s="242"/>
      <c r="J618" s="238"/>
      <c r="K618" s="238"/>
      <c r="L618" s="243"/>
      <c r="M618" s="244"/>
      <c r="N618" s="245"/>
      <c r="O618" s="245"/>
      <c r="P618" s="245"/>
      <c r="Q618" s="245"/>
      <c r="R618" s="245"/>
      <c r="S618" s="245"/>
      <c r="T618" s="245"/>
      <c r="U618" s="246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47" t="s">
        <v>268</v>
      </c>
      <c r="AU618" s="247" t="s">
        <v>78</v>
      </c>
      <c r="AV618" s="14" t="s">
        <v>78</v>
      </c>
      <c r="AW618" s="14" t="s">
        <v>31</v>
      </c>
      <c r="AX618" s="14" t="s">
        <v>69</v>
      </c>
      <c r="AY618" s="247" t="s">
        <v>254</v>
      </c>
    </row>
    <row r="619" s="13" customFormat="1">
      <c r="A619" s="13"/>
      <c r="B619" s="227"/>
      <c r="C619" s="228"/>
      <c r="D619" s="220" t="s">
        <v>268</v>
      </c>
      <c r="E619" s="229" t="s">
        <v>19</v>
      </c>
      <c r="F619" s="230" t="s">
        <v>600</v>
      </c>
      <c r="G619" s="228"/>
      <c r="H619" s="229" t="s">
        <v>19</v>
      </c>
      <c r="I619" s="231"/>
      <c r="J619" s="228"/>
      <c r="K619" s="228"/>
      <c r="L619" s="232"/>
      <c r="M619" s="233"/>
      <c r="N619" s="234"/>
      <c r="O619" s="234"/>
      <c r="P619" s="234"/>
      <c r="Q619" s="234"/>
      <c r="R619" s="234"/>
      <c r="S619" s="234"/>
      <c r="T619" s="234"/>
      <c r="U619" s="235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36" t="s">
        <v>268</v>
      </c>
      <c r="AU619" s="236" t="s">
        <v>78</v>
      </c>
      <c r="AV619" s="13" t="s">
        <v>74</v>
      </c>
      <c r="AW619" s="13" t="s">
        <v>31</v>
      </c>
      <c r="AX619" s="13" t="s">
        <v>69</v>
      </c>
      <c r="AY619" s="236" t="s">
        <v>254</v>
      </c>
    </row>
    <row r="620" s="14" customFormat="1">
      <c r="A620" s="14"/>
      <c r="B620" s="237"/>
      <c r="C620" s="238"/>
      <c r="D620" s="220" t="s">
        <v>268</v>
      </c>
      <c r="E620" s="239" t="s">
        <v>19</v>
      </c>
      <c r="F620" s="240" t="s">
        <v>601</v>
      </c>
      <c r="G620" s="238"/>
      <c r="H620" s="241">
        <v>-3.7000000000000002</v>
      </c>
      <c r="I620" s="242"/>
      <c r="J620" s="238"/>
      <c r="K620" s="238"/>
      <c r="L620" s="243"/>
      <c r="M620" s="244"/>
      <c r="N620" s="245"/>
      <c r="O620" s="245"/>
      <c r="P620" s="245"/>
      <c r="Q620" s="245"/>
      <c r="R620" s="245"/>
      <c r="S620" s="245"/>
      <c r="T620" s="245"/>
      <c r="U620" s="246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47" t="s">
        <v>268</v>
      </c>
      <c r="AU620" s="247" t="s">
        <v>78</v>
      </c>
      <c r="AV620" s="14" t="s">
        <v>78</v>
      </c>
      <c r="AW620" s="14" t="s">
        <v>31</v>
      </c>
      <c r="AX620" s="14" t="s">
        <v>69</v>
      </c>
      <c r="AY620" s="247" t="s">
        <v>254</v>
      </c>
    </row>
    <row r="621" s="14" customFormat="1">
      <c r="A621" s="14"/>
      <c r="B621" s="237"/>
      <c r="C621" s="238"/>
      <c r="D621" s="220" t="s">
        <v>268</v>
      </c>
      <c r="E621" s="239" t="s">
        <v>19</v>
      </c>
      <c r="F621" s="240" t="s">
        <v>602</v>
      </c>
      <c r="G621" s="238"/>
      <c r="H621" s="241">
        <v>-1.0600000000000001</v>
      </c>
      <c r="I621" s="242"/>
      <c r="J621" s="238"/>
      <c r="K621" s="238"/>
      <c r="L621" s="243"/>
      <c r="M621" s="244"/>
      <c r="N621" s="245"/>
      <c r="O621" s="245"/>
      <c r="P621" s="245"/>
      <c r="Q621" s="245"/>
      <c r="R621" s="245"/>
      <c r="S621" s="245"/>
      <c r="T621" s="245"/>
      <c r="U621" s="246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47" t="s">
        <v>268</v>
      </c>
      <c r="AU621" s="247" t="s">
        <v>78</v>
      </c>
      <c r="AV621" s="14" t="s">
        <v>78</v>
      </c>
      <c r="AW621" s="14" t="s">
        <v>31</v>
      </c>
      <c r="AX621" s="14" t="s">
        <v>69</v>
      </c>
      <c r="AY621" s="247" t="s">
        <v>254</v>
      </c>
    </row>
    <row r="622" s="15" customFormat="1">
      <c r="A622" s="15"/>
      <c r="B622" s="248"/>
      <c r="C622" s="249"/>
      <c r="D622" s="220" t="s">
        <v>268</v>
      </c>
      <c r="E622" s="250" t="s">
        <v>19</v>
      </c>
      <c r="F622" s="251" t="s">
        <v>285</v>
      </c>
      <c r="G622" s="249"/>
      <c r="H622" s="252">
        <v>67.063000000000002</v>
      </c>
      <c r="I622" s="253"/>
      <c r="J622" s="249"/>
      <c r="K622" s="249"/>
      <c r="L622" s="254"/>
      <c r="M622" s="255"/>
      <c r="N622" s="256"/>
      <c r="O622" s="256"/>
      <c r="P622" s="256"/>
      <c r="Q622" s="256"/>
      <c r="R622" s="256"/>
      <c r="S622" s="256"/>
      <c r="T622" s="256"/>
      <c r="U622" s="257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T622" s="258" t="s">
        <v>268</v>
      </c>
      <c r="AU622" s="258" t="s">
        <v>78</v>
      </c>
      <c r="AV622" s="15" t="s">
        <v>262</v>
      </c>
      <c r="AW622" s="15" t="s">
        <v>31</v>
      </c>
      <c r="AX622" s="15" t="s">
        <v>74</v>
      </c>
      <c r="AY622" s="258" t="s">
        <v>254</v>
      </c>
    </row>
    <row r="623" s="2" customFormat="1" ht="16.5" customHeight="1">
      <c r="A623" s="40"/>
      <c r="B623" s="41"/>
      <c r="C623" s="207" t="s">
        <v>930</v>
      </c>
      <c r="D623" s="207" t="s">
        <v>258</v>
      </c>
      <c r="E623" s="208" t="s">
        <v>931</v>
      </c>
      <c r="F623" s="209" t="s">
        <v>932</v>
      </c>
      <c r="G623" s="210" t="s">
        <v>83</v>
      </c>
      <c r="H623" s="211">
        <v>134.12600000000001</v>
      </c>
      <c r="I623" s="212"/>
      <c r="J623" s="213">
        <f>ROUND(I623*H623,2)</f>
        <v>0</v>
      </c>
      <c r="K623" s="209" t="s">
        <v>261</v>
      </c>
      <c r="L623" s="46"/>
      <c r="M623" s="214" t="s">
        <v>19</v>
      </c>
      <c r="N623" s="215" t="s">
        <v>41</v>
      </c>
      <c r="O623" s="86"/>
      <c r="P623" s="216">
        <f>O623*H623</f>
        <v>0</v>
      </c>
      <c r="Q623" s="216">
        <v>0</v>
      </c>
      <c r="R623" s="216">
        <f>Q623*H623</f>
        <v>0</v>
      </c>
      <c r="S623" s="216">
        <v>0</v>
      </c>
      <c r="T623" s="216">
        <f>S623*H623</f>
        <v>0</v>
      </c>
      <c r="U623" s="217" t="s">
        <v>19</v>
      </c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R623" s="218" t="s">
        <v>374</v>
      </c>
      <c r="AT623" s="218" t="s">
        <v>258</v>
      </c>
      <c r="AU623" s="218" t="s">
        <v>78</v>
      </c>
      <c r="AY623" s="19" t="s">
        <v>254</v>
      </c>
      <c r="BE623" s="219">
        <f>IF(N623="základní",J623,0)</f>
        <v>0</v>
      </c>
      <c r="BF623" s="219">
        <f>IF(N623="snížená",J623,0)</f>
        <v>0</v>
      </c>
      <c r="BG623" s="219">
        <f>IF(N623="zákl. přenesená",J623,0)</f>
        <v>0</v>
      </c>
      <c r="BH623" s="219">
        <f>IF(N623="sníž. přenesená",J623,0)</f>
        <v>0</v>
      </c>
      <c r="BI623" s="219">
        <f>IF(N623="nulová",J623,0)</f>
        <v>0</v>
      </c>
      <c r="BJ623" s="19" t="s">
        <v>78</v>
      </c>
      <c r="BK623" s="219">
        <f>ROUND(I623*H623,2)</f>
        <v>0</v>
      </c>
      <c r="BL623" s="19" t="s">
        <v>374</v>
      </c>
      <c r="BM623" s="218" t="s">
        <v>933</v>
      </c>
    </row>
    <row r="624" s="2" customFormat="1">
      <c r="A624" s="40"/>
      <c r="B624" s="41"/>
      <c r="C624" s="42"/>
      <c r="D624" s="220" t="s">
        <v>264</v>
      </c>
      <c r="E624" s="42"/>
      <c r="F624" s="221" t="s">
        <v>934</v>
      </c>
      <c r="G624" s="42"/>
      <c r="H624" s="42"/>
      <c r="I624" s="222"/>
      <c r="J624" s="42"/>
      <c r="K624" s="42"/>
      <c r="L624" s="46"/>
      <c r="M624" s="223"/>
      <c r="N624" s="224"/>
      <c r="O624" s="86"/>
      <c r="P624" s="86"/>
      <c r="Q624" s="86"/>
      <c r="R624" s="86"/>
      <c r="S624" s="86"/>
      <c r="T624" s="86"/>
      <c r="U624" s="87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T624" s="19" t="s">
        <v>264</v>
      </c>
      <c r="AU624" s="19" t="s">
        <v>78</v>
      </c>
    </row>
    <row r="625" s="2" customFormat="1">
      <c r="A625" s="40"/>
      <c r="B625" s="41"/>
      <c r="C625" s="42"/>
      <c r="D625" s="225" t="s">
        <v>266</v>
      </c>
      <c r="E625" s="42"/>
      <c r="F625" s="226" t="s">
        <v>935</v>
      </c>
      <c r="G625" s="42"/>
      <c r="H625" s="42"/>
      <c r="I625" s="222"/>
      <c r="J625" s="42"/>
      <c r="K625" s="42"/>
      <c r="L625" s="46"/>
      <c r="M625" s="223"/>
      <c r="N625" s="224"/>
      <c r="O625" s="86"/>
      <c r="P625" s="86"/>
      <c r="Q625" s="86"/>
      <c r="R625" s="86"/>
      <c r="S625" s="86"/>
      <c r="T625" s="86"/>
      <c r="U625" s="87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T625" s="19" t="s">
        <v>266</v>
      </c>
      <c r="AU625" s="19" t="s">
        <v>78</v>
      </c>
    </row>
    <row r="626" s="14" customFormat="1">
      <c r="A626" s="14"/>
      <c r="B626" s="237"/>
      <c r="C626" s="238"/>
      <c r="D626" s="220" t="s">
        <v>268</v>
      </c>
      <c r="E626" s="239" t="s">
        <v>19</v>
      </c>
      <c r="F626" s="240" t="s">
        <v>191</v>
      </c>
      <c r="G626" s="238"/>
      <c r="H626" s="241">
        <v>71.822999999999993</v>
      </c>
      <c r="I626" s="242"/>
      <c r="J626" s="238"/>
      <c r="K626" s="238"/>
      <c r="L626" s="243"/>
      <c r="M626" s="244"/>
      <c r="N626" s="245"/>
      <c r="O626" s="245"/>
      <c r="P626" s="245"/>
      <c r="Q626" s="245"/>
      <c r="R626" s="245"/>
      <c r="S626" s="245"/>
      <c r="T626" s="245"/>
      <c r="U626" s="246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47" t="s">
        <v>268</v>
      </c>
      <c r="AU626" s="247" t="s">
        <v>78</v>
      </c>
      <c r="AV626" s="14" t="s">
        <v>78</v>
      </c>
      <c r="AW626" s="14" t="s">
        <v>31</v>
      </c>
      <c r="AX626" s="14" t="s">
        <v>69</v>
      </c>
      <c r="AY626" s="247" t="s">
        <v>254</v>
      </c>
    </row>
    <row r="627" s="14" customFormat="1">
      <c r="A627" s="14"/>
      <c r="B627" s="237"/>
      <c r="C627" s="238"/>
      <c r="D627" s="220" t="s">
        <v>268</v>
      </c>
      <c r="E627" s="239" t="s">
        <v>19</v>
      </c>
      <c r="F627" s="240" t="s">
        <v>601</v>
      </c>
      <c r="G627" s="238"/>
      <c r="H627" s="241">
        <v>-3.7000000000000002</v>
      </c>
      <c r="I627" s="242"/>
      <c r="J627" s="238"/>
      <c r="K627" s="238"/>
      <c r="L627" s="243"/>
      <c r="M627" s="244"/>
      <c r="N627" s="245"/>
      <c r="O627" s="245"/>
      <c r="P627" s="245"/>
      <c r="Q627" s="245"/>
      <c r="R627" s="245"/>
      <c r="S627" s="245"/>
      <c r="T627" s="245"/>
      <c r="U627" s="246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47" t="s">
        <v>268</v>
      </c>
      <c r="AU627" s="247" t="s">
        <v>78</v>
      </c>
      <c r="AV627" s="14" t="s">
        <v>78</v>
      </c>
      <c r="AW627" s="14" t="s">
        <v>31</v>
      </c>
      <c r="AX627" s="14" t="s">
        <v>69</v>
      </c>
      <c r="AY627" s="247" t="s">
        <v>254</v>
      </c>
    </row>
    <row r="628" s="14" customFormat="1">
      <c r="A628" s="14"/>
      <c r="B628" s="237"/>
      <c r="C628" s="238"/>
      <c r="D628" s="220" t="s">
        <v>268</v>
      </c>
      <c r="E628" s="239" t="s">
        <v>19</v>
      </c>
      <c r="F628" s="240" t="s">
        <v>602</v>
      </c>
      <c r="G628" s="238"/>
      <c r="H628" s="241">
        <v>-1.0600000000000001</v>
      </c>
      <c r="I628" s="242"/>
      <c r="J628" s="238"/>
      <c r="K628" s="238"/>
      <c r="L628" s="243"/>
      <c r="M628" s="244"/>
      <c r="N628" s="245"/>
      <c r="O628" s="245"/>
      <c r="P628" s="245"/>
      <c r="Q628" s="245"/>
      <c r="R628" s="245"/>
      <c r="S628" s="245"/>
      <c r="T628" s="245"/>
      <c r="U628" s="246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47" t="s">
        <v>268</v>
      </c>
      <c r="AU628" s="247" t="s">
        <v>78</v>
      </c>
      <c r="AV628" s="14" t="s">
        <v>78</v>
      </c>
      <c r="AW628" s="14" t="s">
        <v>31</v>
      </c>
      <c r="AX628" s="14" t="s">
        <v>69</v>
      </c>
      <c r="AY628" s="247" t="s">
        <v>254</v>
      </c>
    </row>
    <row r="629" s="15" customFormat="1">
      <c r="A629" s="15"/>
      <c r="B629" s="248"/>
      <c r="C629" s="249"/>
      <c r="D629" s="220" t="s">
        <v>268</v>
      </c>
      <c r="E629" s="250" t="s">
        <v>19</v>
      </c>
      <c r="F629" s="251" t="s">
        <v>285</v>
      </c>
      <c r="G629" s="249"/>
      <c r="H629" s="252">
        <v>67.063000000000002</v>
      </c>
      <c r="I629" s="253"/>
      <c r="J629" s="249"/>
      <c r="K629" s="249"/>
      <c r="L629" s="254"/>
      <c r="M629" s="255"/>
      <c r="N629" s="256"/>
      <c r="O629" s="256"/>
      <c r="P629" s="256"/>
      <c r="Q629" s="256"/>
      <c r="R629" s="256"/>
      <c r="S629" s="256"/>
      <c r="T629" s="256"/>
      <c r="U629" s="257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T629" s="258" t="s">
        <v>268</v>
      </c>
      <c r="AU629" s="258" t="s">
        <v>78</v>
      </c>
      <c r="AV629" s="15" t="s">
        <v>262</v>
      </c>
      <c r="AW629" s="15" t="s">
        <v>31</v>
      </c>
      <c r="AX629" s="15" t="s">
        <v>69</v>
      </c>
      <c r="AY629" s="258" t="s">
        <v>254</v>
      </c>
    </row>
    <row r="630" s="2" customFormat="1" ht="24.15" customHeight="1">
      <c r="A630" s="40"/>
      <c r="B630" s="41"/>
      <c r="C630" s="207" t="s">
        <v>936</v>
      </c>
      <c r="D630" s="207" t="s">
        <v>258</v>
      </c>
      <c r="E630" s="208" t="s">
        <v>937</v>
      </c>
      <c r="F630" s="209" t="s">
        <v>938</v>
      </c>
      <c r="G630" s="210" t="s">
        <v>83</v>
      </c>
      <c r="H630" s="211">
        <v>134.12600000000001</v>
      </c>
      <c r="I630" s="212"/>
      <c r="J630" s="213">
        <f>ROUND(I630*H630,2)</f>
        <v>0</v>
      </c>
      <c r="K630" s="209" t="s">
        <v>261</v>
      </c>
      <c r="L630" s="46"/>
      <c r="M630" s="214" t="s">
        <v>19</v>
      </c>
      <c r="N630" s="215" t="s">
        <v>41</v>
      </c>
      <c r="O630" s="86"/>
      <c r="P630" s="216">
        <f>O630*H630</f>
        <v>0</v>
      </c>
      <c r="Q630" s="216">
        <v>0.00020000000000000001</v>
      </c>
      <c r="R630" s="216">
        <f>Q630*H630</f>
        <v>0.026825200000000004</v>
      </c>
      <c r="S630" s="216">
        <v>0</v>
      </c>
      <c r="T630" s="216">
        <f>S630*H630</f>
        <v>0</v>
      </c>
      <c r="U630" s="217" t="s">
        <v>19</v>
      </c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R630" s="218" t="s">
        <v>374</v>
      </c>
      <c r="AT630" s="218" t="s">
        <v>258</v>
      </c>
      <c r="AU630" s="218" t="s">
        <v>78</v>
      </c>
      <c r="AY630" s="19" t="s">
        <v>254</v>
      </c>
      <c r="BE630" s="219">
        <f>IF(N630="základní",J630,0)</f>
        <v>0</v>
      </c>
      <c r="BF630" s="219">
        <f>IF(N630="snížená",J630,0)</f>
        <v>0</v>
      </c>
      <c r="BG630" s="219">
        <f>IF(N630="zákl. přenesená",J630,0)</f>
        <v>0</v>
      </c>
      <c r="BH630" s="219">
        <f>IF(N630="sníž. přenesená",J630,0)</f>
        <v>0</v>
      </c>
      <c r="BI630" s="219">
        <f>IF(N630="nulová",J630,0)</f>
        <v>0</v>
      </c>
      <c r="BJ630" s="19" t="s">
        <v>78</v>
      </c>
      <c r="BK630" s="219">
        <f>ROUND(I630*H630,2)</f>
        <v>0</v>
      </c>
      <c r="BL630" s="19" t="s">
        <v>374</v>
      </c>
      <c r="BM630" s="218" t="s">
        <v>939</v>
      </c>
    </row>
    <row r="631" s="2" customFormat="1">
      <c r="A631" s="40"/>
      <c r="B631" s="41"/>
      <c r="C631" s="42"/>
      <c r="D631" s="220" t="s">
        <v>264</v>
      </c>
      <c r="E631" s="42"/>
      <c r="F631" s="221" t="s">
        <v>940</v>
      </c>
      <c r="G631" s="42"/>
      <c r="H631" s="42"/>
      <c r="I631" s="222"/>
      <c r="J631" s="42"/>
      <c r="K631" s="42"/>
      <c r="L631" s="46"/>
      <c r="M631" s="223"/>
      <c r="N631" s="224"/>
      <c r="O631" s="86"/>
      <c r="P631" s="86"/>
      <c r="Q631" s="86"/>
      <c r="R631" s="86"/>
      <c r="S631" s="86"/>
      <c r="T631" s="86"/>
      <c r="U631" s="87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T631" s="19" t="s">
        <v>264</v>
      </c>
      <c r="AU631" s="19" t="s">
        <v>78</v>
      </c>
    </row>
    <row r="632" s="2" customFormat="1">
      <c r="A632" s="40"/>
      <c r="B632" s="41"/>
      <c r="C632" s="42"/>
      <c r="D632" s="225" t="s">
        <v>266</v>
      </c>
      <c r="E632" s="42"/>
      <c r="F632" s="226" t="s">
        <v>941</v>
      </c>
      <c r="G632" s="42"/>
      <c r="H632" s="42"/>
      <c r="I632" s="222"/>
      <c r="J632" s="42"/>
      <c r="K632" s="42"/>
      <c r="L632" s="46"/>
      <c r="M632" s="223"/>
      <c r="N632" s="224"/>
      <c r="O632" s="86"/>
      <c r="P632" s="86"/>
      <c r="Q632" s="86"/>
      <c r="R632" s="86"/>
      <c r="S632" s="86"/>
      <c r="T632" s="86"/>
      <c r="U632" s="87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T632" s="19" t="s">
        <v>266</v>
      </c>
      <c r="AU632" s="19" t="s">
        <v>78</v>
      </c>
    </row>
    <row r="633" s="14" customFormat="1">
      <c r="A633" s="14"/>
      <c r="B633" s="237"/>
      <c r="C633" s="238"/>
      <c r="D633" s="220" t="s">
        <v>268</v>
      </c>
      <c r="E633" s="239" t="s">
        <v>19</v>
      </c>
      <c r="F633" s="240" t="s">
        <v>191</v>
      </c>
      <c r="G633" s="238"/>
      <c r="H633" s="241">
        <v>71.822999999999993</v>
      </c>
      <c r="I633" s="242"/>
      <c r="J633" s="238"/>
      <c r="K633" s="238"/>
      <c r="L633" s="243"/>
      <c r="M633" s="244"/>
      <c r="N633" s="245"/>
      <c r="O633" s="245"/>
      <c r="P633" s="245"/>
      <c r="Q633" s="245"/>
      <c r="R633" s="245"/>
      <c r="S633" s="245"/>
      <c r="T633" s="245"/>
      <c r="U633" s="246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247" t="s">
        <v>268</v>
      </c>
      <c r="AU633" s="247" t="s">
        <v>78</v>
      </c>
      <c r="AV633" s="14" t="s">
        <v>78</v>
      </c>
      <c r="AW633" s="14" t="s">
        <v>31</v>
      </c>
      <c r="AX633" s="14" t="s">
        <v>69</v>
      </c>
      <c r="AY633" s="247" t="s">
        <v>254</v>
      </c>
    </row>
    <row r="634" s="14" customFormat="1">
      <c r="A634" s="14"/>
      <c r="B634" s="237"/>
      <c r="C634" s="238"/>
      <c r="D634" s="220" t="s">
        <v>268</v>
      </c>
      <c r="E634" s="239" t="s">
        <v>19</v>
      </c>
      <c r="F634" s="240" t="s">
        <v>601</v>
      </c>
      <c r="G634" s="238"/>
      <c r="H634" s="241">
        <v>-3.7000000000000002</v>
      </c>
      <c r="I634" s="242"/>
      <c r="J634" s="238"/>
      <c r="K634" s="238"/>
      <c r="L634" s="243"/>
      <c r="M634" s="244"/>
      <c r="N634" s="245"/>
      <c r="O634" s="245"/>
      <c r="P634" s="245"/>
      <c r="Q634" s="245"/>
      <c r="R634" s="245"/>
      <c r="S634" s="245"/>
      <c r="T634" s="245"/>
      <c r="U634" s="246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T634" s="247" t="s">
        <v>268</v>
      </c>
      <c r="AU634" s="247" t="s">
        <v>78</v>
      </c>
      <c r="AV634" s="14" t="s">
        <v>78</v>
      </c>
      <c r="AW634" s="14" t="s">
        <v>31</v>
      </c>
      <c r="AX634" s="14" t="s">
        <v>69</v>
      </c>
      <c r="AY634" s="247" t="s">
        <v>254</v>
      </c>
    </row>
    <row r="635" s="14" customFormat="1">
      <c r="A635" s="14"/>
      <c r="B635" s="237"/>
      <c r="C635" s="238"/>
      <c r="D635" s="220" t="s">
        <v>268</v>
      </c>
      <c r="E635" s="239" t="s">
        <v>19</v>
      </c>
      <c r="F635" s="240" t="s">
        <v>602</v>
      </c>
      <c r="G635" s="238"/>
      <c r="H635" s="241">
        <v>-1.0600000000000001</v>
      </c>
      <c r="I635" s="242"/>
      <c r="J635" s="238"/>
      <c r="K635" s="238"/>
      <c r="L635" s="243"/>
      <c r="M635" s="244"/>
      <c r="N635" s="245"/>
      <c r="O635" s="245"/>
      <c r="P635" s="245"/>
      <c r="Q635" s="245"/>
      <c r="R635" s="245"/>
      <c r="S635" s="245"/>
      <c r="T635" s="245"/>
      <c r="U635" s="246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T635" s="247" t="s">
        <v>268</v>
      </c>
      <c r="AU635" s="247" t="s">
        <v>78</v>
      </c>
      <c r="AV635" s="14" t="s">
        <v>78</v>
      </c>
      <c r="AW635" s="14" t="s">
        <v>31</v>
      </c>
      <c r="AX635" s="14" t="s">
        <v>69</v>
      </c>
      <c r="AY635" s="247" t="s">
        <v>254</v>
      </c>
    </row>
    <row r="636" s="15" customFormat="1">
      <c r="A636" s="15"/>
      <c r="B636" s="248"/>
      <c r="C636" s="249"/>
      <c r="D636" s="220" t="s">
        <v>268</v>
      </c>
      <c r="E636" s="250" t="s">
        <v>19</v>
      </c>
      <c r="F636" s="251" t="s">
        <v>285</v>
      </c>
      <c r="G636" s="249"/>
      <c r="H636" s="252">
        <v>67.063000000000002</v>
      </c>
      <c r="I636" s="253"/>
      <c r="J636" s="249"/>
      <c r="K636" s="249"/>
      <c r="L636" s="254"/>
      <c r="M636" s="255"/>
      <c r="N636" s="256"/>
      <c r="O636" s="256"/>
      <c r="P636" s="256"/>
      <c r="Q636" s="256"/>
      <c r="R636" s="256"/>
      <c r="S636" s="256"/>
      <c r="T636" s="256"/>
      <c r="U636" s="257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T636" s="258" t="s">
        <v>268</v>
      </c>
      <c r="AU636" s="258" t="s">
        <v>78</v>
      </c>
      <c r="AV636" s="15" t="s">
        <v>262</v>
      </c>
      <c r="AW636" s="15" t="s">
        <v>31</v>
      </c>
      <c r="AX636" s="15" t="s">
        <v>69</v>
      </c>
      <c r="AY636" s="258" t="s">
        <v>254</v>
      </c>
    </row>
    <row r="637" s="2" customFormat="1" ht="24.15" customHeight="1">
      <c r="A637" s="40"/>
      <c r="B637" s="41"/>
      <c r="C637" s="207" t="s">
        <v>942</v>
      </c>
      <c r="D637" s="207" t="s">
        <v>258</v>
      </c>
      <c r="E637" s="208" t="s">
        <v>943</v>
      </c>
      <c r="F637" s="209" t="s">
        <v>944</v>
      </c>
      <c r="G637" s="210" t="s">
        <v>83</v>
      </c>
      <c r="H637" s="211">
        <v>79.725999999999999</v>
      </c>
      <c r="I637" s="212"/>
      <c r="J637" s="213">
        <f>ROUND(I637*H637,2)</f>
        <v>0</v>
      </c>
      <c r="K637" s="209" t="s">
        <v>261</v>
      </c>
      <c r="L637" s="46"/>
      <c r="M637" s="214" t="s">
        <v>19</v>
      </c>
      <c r="N637" s="215" t="s">
        <v>41</v>
      </c>
      <c r="O637" s="86"/>
      <c r="P637" s="216">
        <f>O637*H637</f>
        <v>0</v>
      </c>
      <c r="Q637" s="216">
        <v>0</v>
      </c>
      <c r="R637" s="216">
        <f>Q637*H637</f>
        <v>0</v>
      </c>
      <c r="S637" s="216">
        <v>0.0025000000000000001</v>
      </c>
      <c r="T637" s="216">
        <f>S637*H637</f>
        <v>0.19931499999999999</v>
      </c>
      <c r="U637" s="217" t="s">
        <v>19</v>
      </c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R637" s="218" t="s">
        <v>374</v>
      </c>
      <c r="AT637" s="218" t="s">
        <v>258</v>
      </c>
      <c r="AU637" s="218" t="s">
        <v>78</v>
      </c>
      <c r="AY637" s="19" t="s">
        <v>254</v>
      </c>
      <c r="BE637" s="219">
        <f>IF(N637="základní",J637,0)</f>
        <v>0</v>
      </c>
      <c r="BF637" s="219">
        <f>IF(N637="snížená",J637,0)</f>
        <v>0</v>
      </c>
      <c r="BG637" s="219">
        <f>IF(N637="zákl. přenesená",J637,0)</f>
        <v>0</v>
      </c>
      <c r="BH637" s="219">
        <f>IF(N637="sníž. přenesená",J637,0)</f>
        <v>0</v>
      </c>
      <c r="BI637" s="219">
        <f>IF(N637="nulová",J637,0)</f>
        <v>0</v>
      </c>
      <c r="BJ637" s="19" t="s">
        <v>78</v>
      </c>
      <c r="BK637" s="219">
        <f>ROUND(I637*H637,2)</f>
        <v>0</v>
      </c>
      <c r="BL637" s="19" t="s">
        <v>374</v>
      </c>
      <c r="BM637" s="218" t="s">
        <v>945</v>
      </c>
    </row>
    <row r="638" s="2" customFormat="1">
      <c r="A638" s="40"/>
      <c r="B638" s="41"/>
      <c r="C638" s="42"/>
      <c r="D638" s="220" t="s">
        <v>264</v>
      </c>
      <c r="E638" s="42"/>
      <c r="F638" s="221" t="s">
        <v>946</v>
      </c>
      <c r="G638" s="42"/>
      <c r="H638" s="42"/>
      <c r="I638" s="222"/>
      <c r="J638" s="42"/>
      <c r="K638" s="42"/>
      <c r="L638" s="46"/>
      <c r="M638" s="223"/>
      <c r="N638" s="224"/>
      <c r="O638" s="86"/>
      <c r="P638" s="86"/>
      <c r="Q638" s="86"/>
      <c r="R638" s="86"/>
      <c r="S638" s="86"/>
      <c r="T638" s="86"/>
      <c r="U638" s="87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T638" s="19" t="s">
        <v>264</v>
      </c>
      <c r="AU638" s="19" t="s">
        <v>78</v>
      </c>
    </row>
    <row r="639" s="2" customFormat="1">
      <c r="A639" s="40"/>
      <c r="B639" s="41"/>
      <c r="C639" s="42"/>
      <c r="D639" s="225" t="s">
        <v>266</v>
      </c>
      <c r="E639" s="42"/>
      <c r="F639" s="226" t="s">
        <v>947</v>
      </c>
      <c r="G639" s="42"/>
      <c r="H639" s="42"/>
      <c r="I639" s="222"/>
      <c r="J639" s="42"/>
      <c r="K639" s="42"/>
      <c r="L639" s="46"/>
      <c r="M639" s="223"/>
      <c r="N639" s="224"/>
      <c r="O639" s="86"/>
      <c r="P639" s="86"/>
      <c r="Q639" s="86"/>
      <c r="R639" s="86"/>
      <c r="S639" s="86"/>
      <c r="T639" s="86"/>
      <c r="U639" s="87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T639" s="19" t="s">
        <v>266</v>
      </c>
      <c r="AU639" s="19" t="s">
        <v>78</v>
      </c>
    </row>
    <row r="640" s="14" customFormat="1">
      <c r="A640" s="14"/>
      <c r="B640" s="237"/>
      <c r="C640" s="238"/>
      <c r="D640" s="220" t="s">
        <v>268</v>
      </c>
      <c r="E640" s="239" t="s">
        <v>19</v>
      </c>
      <c r="F640" s="240" t="s">
        <v>109</v>
      </c>
      <c r="G640" s="238"/>
      <c r="H640" s="241">
        <v>7.2599999999999998</v>
      </c>
      <c r="I640" s="242"/>
      <c r="J640" s="238"/>
      <c r="K640" s="238"/>
      <c r="L640" s="243"/>
      <c r="M640" s="244"/>
      <c r="N640" s="245"/>
      <c r="O640" s="245"/>
      <c r="P640" s="245"/>
      <c r="Q640" s="245"/>
      <c r="R640" s="245"/>
      <c r="S640" s="245"/>
      <c r="T640" s="245"/>
      <c r="U640" s="246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47" t="s">
        <v>268</v>
      </c>
      <c r="AU640" s="247" t="s">
        <v>78</v>
      </c>
      <c r="AV640" s="14" t="s">
        <v>78</v>
      </c>
      <c r="AW640" s="14" t="s">
        <v>31</v>
      </c>
      <c r="AX640" s="14" t="s">
        <v>69</v>
      </c>
      <c r="AY640" s="247" t="s">
        <v>254</v>
      </c>
    </row>
    <row r="641" s="14" customFormat="1">
      <c r="A641" s="14"/>
      <c r="B641" s="237"/>
      <c r="C641" s="238"/>
      <c r="D641" s="220" t="s">
        <v>268</v>
      </c>
      <c r="E641" s="239" t="s">
        <v>19</v>
      </c>
      <c r="F641" s="240" t="s">
        <v>111</v>
      </c>
      <c r="G641" s="238"/>
      <c r="H641" s="241">
        <v>20.414999999999999</v>
      </c>
      <c r="I641" s="242"/>
      <c r="J641" s="238"/>
      <c r="K641" s="238"/>
      <c r="L641" s="243"/>
      <c r="M641" s="244"/>
      <c r="N641" s="245"/>
      <c r="O641" s="245"/>
      <c r="P641" s="245"/>
      <c r="Q641" s="245"/>
      <c r="R641" s="245"/>
      <c r="S641" s="245"/>
      <c r="T641" s="245"/>
      <c r="U641" s="246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T641" s="247" t="s">
        <v>268</v>
      </c>
      <c r="AU641" s="247" t="s">
        <v>78</v>
      </c>
      <c r="AV641" s="14" t="s">
        <v>78</v>
      </c>
      <c r="AW641" s="14" t="s">
        <v>31</v>
      </c>
      <c r="AX641" s="14" t="s">
        <v>69</v>
      </c>
      <c r="AY641" s="247" t="s">
        <v>254</v>
      </c>
    </row>
    <row r="642" s="14" customFormat="1">
      <c r="A642" s="14"/>
      <c r="B642" s="237"/>
      <c r="C642" s="238"/>
      <c r="D642" s="220" t="s">
        <v>268</v>
      </c>
      <c r="E642" s="239" t="s">
        <v>19</v>
      </c>
      <c r="F642" s="240" t="s">
        <v>196</v>
      </c>
      <c r="G642" s="238"/>
      <c r="H642" s="241">
        <v>3.5579999999999998</v>
      </c>
      <c r="I642" s="242"/>
      <c r="J642" s="238"/>
      <c r="K642" s="238"/>
      <c r="L642" s="243"/>
      <c r="M642" s="244"/>
      <c r="N642" s="245"/>
      <c r="O642" s="245"/>
      <c r="P642" s="245"/>
      <c r="Q642" s="245"/>
      <c r="R642" s="245"/>
      <c r="S642" s="245"/>
      <c r="T642" s="245"/>
      <c r="U642" s="246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T642" s="247" t="s">
        <v>268</v>
      </c>
      <c r="AU642" s="247" t="s">
        <v>78</v>
      </c>
      <c r="AV642" s="14" t="s">
        <v>78</v>
      </c>
      <c r="AW642" s="14" t="s">
        <v>31</v>
      </c>
      <c r="AX642" s="14" t="s">
        <v>69</v>
      </c>
      <c r="AY642" s="247" t="s">
        <v>254</v>
      </c>
    </row>
    <row r="643" s="14" customFormat="1">
      <c r="A643" s="14"/>
      <c r="B643" s="237"/>
      <c r="C643" s="238"/>
      <c r="D643" s="220" t="s">
        <v>268</v>
      </c>
      <c r="E643" s="239" t="s">
        <v>19</v>
      </c>
      <c r="F643" s="240" t="s">
        <v>90</v>
      </c>
      <c r="G643" s="238"/>
      <c r="H643" s="241">
        <v>11.903000000000001</v>
      </c>
      <c r="I643" s="242"/>
      <c r="J643" s="238"/>
      <c r="K643" s="238"/>
      <c r="L643" s="243"/>
      <c r="M643" s="244"/>
      <c r="N643" s="245"/>
      <c r="O643" s="245"/>
      <c r="P643" s="245"/>
      <c r="Q643" s="245"/>
      <c r="R643" s="245"/>
      <c r="S643" s="245"/>
      <c r="T643" s="245"/>
      <c r="U643" s="246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T643" s="247" t="s">
        <v>268</v>
      </c>
      <c r="AU643" s="247" t="s">
        <v>78</v>
      </c>
      <c r="AV643" s="14" t="s">
        <v>78</v>
      </c>
      <c r="AW643" s="14" t="s">
        <v>31</v>
      </c>
      <c r="AX643" s="14" t="s">
        <v>69</v>
      </c>
      <c r="AY643" s="247" t="s">
        <v>254</v>
      </c>
    </row>
    <row r="644" s="14" customFormat="1">
      <c r="A644" s="14"/>
      <c r="B644" s="237"/>
      <c r="C644" s="238"/>
      <c r="D644" s="220" t="s">
        <v>268</v>
      </c>
      <c r="E644" s="239" t="s">
        <v>19</v>
      </c>
      <c r="F644" s="240" t="s">
        <v>95</v>
      </c>
      <c r="G644" s="238"/>
      <c r="H644" s="241">
        <v>2.0739999999999998</v>
      </c>
      <c r="I644" s="242"/>
      <c r="J644" s="238"/>
      <c r="K644" s="238"/>
      <c r="L644" s="243"/>
      <c r="M644" s="244"/>
      <c r="N644" s="245"/>
      <c r="O644" s="245"/>
      <c r="P644" s="245"/>
      <c r="Q644" s="245"/>
      <c r="R644" s="245"/>
      <c r="S644" s="245"/>
      <c r="T644" s="245"/>
      <c r="U644" s="246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T644" s="247" t="s">
        <v>268</v>
      </c>
      <c r="AU644" s="247" t="s">
        <v>78</v>
      </c>
      <c r="AV644" s="14" t="s">
        <v>78</v>
      </c>
      <c r="AW644" s="14" t="s">
        <v>31</v>
      </c>
      <c r="AX644" s="14" t="s">
        <v>69</v>
      </c>
      <c r="AY644" s="247" t="s">
        <v>254</v>
      </c>
    </row>
    <row r="645" s="14" customFormat="1">
      <c r="A645" s="14"/>
      <c r="B645" s="237"/>
      <c r="C645" s="238"/>
      <c r="D645" s="220" t="s">
        <v>268</v>
      </c>
      <c r="E645" s="239" t="s">
        <v>19</v>
      </c>
      <c r="F645" s="240" t="s">
        <v>93</v>
      </c>
      <c r="G645" s="238"/>
      <c r="H645" s="241">
        <v>7.2599999999999998</v>
      </c>
      <c r="I645" s="242"/>
      <c r="J645" s="238"/>
      <c r="K645" s="238"/>
      <c r="L645" s="243"/>
      <c r="M645" s="244"/>
      <c r="N645" s="245"/>
      <c r="O645" s="245"/>
      <c r="P645" s="245"/>
      <c r="Q645" s="245"/>
      <c r="R645" s="245"/>
      <c r="S645" s="245"/>
      <c r="T645" s="245"/>
      <c r="U645" s="246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47" t="s">
        <v>268</v>
      </c>
      <c r="AU645" s="247" t="s">
        <v>78</v>
      </c>
      <c r="AV645" s="14" t="s">
        <v>78</v>
      </c>
      <c r="AW645" s="14" t="s">
        <v>31</v>
      </c>
      <c r="AX645" s="14" t="s">
        <v>69</v>
      </c>
      <c r="AY645" s="247" t="s">
        <v>254</v>
      </c>
    </row>
    <row r="646" s="14" customFormat="1">
      <c r="A646" s="14"/>
      <c r="B646" s="237"/>
      <c r="C646" s="238"/>
      <c r="D646" s="220" t="s">
        <v>268</v>
      </c>
      <c r="E646" s="239" t="s">
        <v>19</v>
      </c>
      <c r="F646" s="240" t="s">
        <v>175</v>
      </c>
      <c r="G646" s="238"/>
      <c r="H646" s="241">
        <v>15.353</v>
      </c>
      <c r="I646" s="242"/>
      <c r="J646" s="238"/>
      <c r="K646" s="238"/>
      <c r="L646" s="243"/>
      <c r="M646" s="244"/>
      <c r="N646" s="245"/>
      <c r="O646" s="245"/>
      <c r="P646" s="245"/>
      <c r="Q646" s="245"/>
      <c r="R646" s="245"/>
      <c r="S646" s="245"/>
      <c r="T646" s="245"/>
      <c r="U646" s="246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T646" s="247" t="s">
        <v>268</v>
      </c>
      <c r="AU646" s="247" t="s">
        <v>78</v>
      </c>
      <c r="AV646" s="14" t="s">
        <v>78</v>
      </c>
      <c r="AW646" s="14" t="s">
        <v>31</v>
      </c>
      <c r="AX646" s="14" t="s">
        <v>69</v>
      </c>
      <c r="AY646" s="247" t="s">
        <v>254</v>
      </c>
    </row>
    <row r="647" s="14" customFormat="1">
      <c r="A647" s="14"/>
      <c r="B647" s="237"/>
      <c r="C647" s="238"/>
      <c r="D647" s="220" t="s">
        <v>268</v>
      </c>
      <c r="E647" s="239" t="s">
        <v>19</v>
      </c>
      <c r="F647" s="240" t="s">
        <v>183</v>
      </c>
      <c r="G647" s="238"/>
      <c r="H647" s="241">
        <v>11.903000000000001</v>
      </c>
      <c r="I647" s="242"/>
      <c r="J647" s="238"/>
      <c r="K647" s="238"/>
      <c r="L647" s="243"/>
      <c r="M647" s="244"/>
      <c r="N647" s="245"/>
      <c r="O647" s="245"/>
      <c r="P647" s="245"/>
      <c r="Q647" s="245"/>
      <c r="R647" s="245"/>
      <c r="S647" s="245"/>
      <c r="T647" s="245"/>
      <c r="U647" s="246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T647" s="247" t="s">
        <v>268</v>
      </c>
      <c r="AU647" s="247" t="s">
        <v>78</v>
      </c>
      <c r="AV647" s="14" t="s">
        <v>78</v>
      </c>
      <c r="AW647" s="14" t="s">
        <v>31</v>
      </c>
      <c r="AX647" s="14" t="s">
        <v>69</v>
      </c>
      <c r="AY647" s="247" t="s">
        <v>254</v>
      </c>
    </row>
    <row r="648" s="15" customFormat="1">
      <c r="A648" s="15"/>
      <c r="B648" s="248"/>
      <c r="C648" s="249"/>
      <c r="D648" s="220" t="s">
        <v>268</v>
      </c>
      <c r="E648" s="250" t="s">
        <v>19</v>
      </c>
      <c r="F648" s="251" t="s">
        <v>285</v>
      </c>
      <c r="G648" s="249"/>
      <c r="H648" s="252">
        <v>79.725999999999999</v>
      </c>
      <c r="I648" s="253"/>
      <c r="J648" s="249"/>
      <c r="K648" s="249"/>
      <c r="L648" s="254"/>
      <c r="M648" s="255"/>
      <c r="N648" s="256"/>
      <c r="O648" s="256"/>
      <c r="P648" s="256"/>
      <c r="Q648" s="256"/>
      <c r="R648" s="256"/>
      <c r="S648" s="256"/>
      <c r="T648" s="256"/>
      <c r="U648" s="257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T648" s="258" t="s">
        <v>268</v>
      </c>
      <c r="AU648" s="258" t="s">
        <v>78</v>
      </c>
      <c r="AV648" s="15" t="s">
        <v>262</v>
      </c>
      <c r="AW648" s="15" t="s">
        <v>31</v>
      </c>
      <c r="AX648" s="15" t="s">
        <v>74</v>
      </c>
      <c r="AY648" s="258" t="s">
        <v>254</v>
      </c>
    </row>
    <row r="649" s="2" customFormat="1" ht="21.75" customHeight="1">
      <c r="A649" s="40"/>
      <c r="B649" s="41"/>
      <c r="C649" s="207" t="s">
        <v>948</v>
      </c>
      <c r="D649" s="207" t="s">
        <v>258</v>
      </c>
      <c r="E649" s="208" t="s">
        <v>949</v>
      </c>
      <c r="F649" s="209" t="s">
        <v>950</v>
      </c>
      <c r="G649" s="210" t="s">
        <v>83</v>
      </c>
      <c r="H649" s="211">
        <v>67.063000000000002</v>
      </c>
      <c r="I649" s="212"/>
      <c r="J649" s="213">
        <f>ROUND(I649*H649,2)</f>
        <v>0</v>
      </c>
      <c r="K649" s="209" t="s">
        <v>261</v>
      </c>
      <c r="L649" s="46"/>
      <c r="M649" s="214" t="s">
        <v>19</v>
      </c>
      <c r="N649" s="215" t="s">
        <v>41</v>
      </c>
      <c r="O649" s="86"/>
      <c r="P649" s="216">
        <f>O649*H649</f>
        <v>0</v>
      </c>
      <c r="Q649" s="216">
        <v>0.00029999999999999997</v>
      </c>
      <c r="R649" s="216">
        <f>Q649*H649</f>
        <v>0.020118899999999999</v>
      </c>
      <c r="S649" s="216">
        <v>0</v>
      </c>
      <c r="T649" s="216">
        <f>S649*H649</f>
        <v>0</v>
      </c>
      <c r="U649" s="217" t="s">
        <v>19</v>
      </c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R649" s="218" t="s">
        <v>374</v>
      </c>
      <c r="AT649" s="218" t="s">
        <v>258</v>
      </c>
      <c r="AU649" s="218" t="s">
        <v>78</v>
      </c>
      <c r="AY649" s="19" t="s">
        <v>254</v>
      </c>
      <c r="BE649" s="219">
        <f>IF(N649="základní",J649,0)</f>
        <v>0</v>
      </c>
      <c r="BF649" s="219">
        <f>IF(N649="snížená",J649,0)</f>
        <v>0</v>
      </c>
      <c r="BG649" s="219">
        <f>IF(N649="zákl. přenesená",J649,0)</f>
        <v>0</v>
      </c>
      <c r="BH649" s="219">
        <f>IF(N649="sníž. přenesená",J649,0)</f>
        <v>0</v>
      </c>
      <c r="BI649" s="219">
        <f>IF(N649="nulová",J649,0)</f>
        <v>0</v>
      </c>
      <c r="BJ649" s="19" t="s">
        <v>78</v>
      </c>
      <c r="BK649" s="219">
        <f>ROUND(I649*H649,2)</f>
        <v>0</v>
      </c>
      <c r="BL649" s="19" t="s">
        <v>374</v>
      </c>
      <c r="BM649" s="218" t="s">
        <v>951</v>
      </c>
    </row>
    <row r="650" s="2" customFormat="1">
      <c r="A650" s="40"/>
      <c r="B650" s="41"/>
      <c r="C650" s="42"/>
      <c r="D650" s="220" t="s">
        <v>264</v>
      </c>
      <c r="E650" s="42"/>
      <c r="F650" s="221" t="s">
        <v>952</v>
      </c>
      <c r="G650" s="42"/>
      <c r="H650" s="42"/>
      <c r="I650" s="222"/>
      <c r="J650" s="42"/>
      <c r="K650" s="42"/>
      <c r="L650" s="46"/>
      <c r="M650" s="223"/>
      <c r="N650" s="224"/>
      <c r="O650" s="86"/>
      <c r="P650" s="86"/>
      <c r="Q650" s="86"/>
      <c r="R650" s="86"/>
      <c r="S650" s="86"/>
      <c r="T650" s="86"/>
      <c r="U650" s="87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T650" s="19" t="s">
        <v>264</v>
      </c>
      <c r="AU650" s="19" t="s">
        <v>78</v>
      </c>
    </row>
    <row r="651" s="2" customFormat="1">
      <c r="A651" s="40"/>
      <c r="B651" s="41"/>
      <c r="C651" s="42"/>
      <c r="D651" s="225" t="s">
        <v>266</v>
      </c>
      <c r="E651" s="42"/>
      <c r="F651" s="226" t="s">
        <v>953</v>
      </c>
      <c r="G651" s="42"/>
      <c r="H651" s="42"/>
      <c r="I651" s="222"/>
      <c r="J651" s="42"/>
      <c r="K651" s="42"/>
      <c r="L651" s="46"/>
      <c r="M651" s="223"/>
      <c r="N651" s="224"/>
      <c r="O651" s="86"/>
      <c r="P651" s="86"/>
      <c r="Q651" s="86"/>
      <c r="R651" s="86"/>
      <c r="S651" s="86"/>
      <c r="T651" s="86"/>
      <c r="U651" s="87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T651" s="19" t="s">
        <v>266</v>
      </c>
      <c r="AU651" s="19" t="s">
        <v>78</v>
      </c>
    </row>
    <row r="652" s="14" customFormat="1">
      <c r="A652" s="14"/>
      <c r="B652" s="237"/>
      <c r="C652" s="238"/>
      <c r="D652" s="220" t="s">
        <v>268</v>
      </c>
      <c r="E652" s="239" t="s">
        <v>19</v>
      </c>
      <c r="F652" s="240" t="s">
        <v>191</v>
      </c>
      <c r="G652" s="238"/>
      <c r="H652" s="241">
        <v>71.822999999999993</v>
      </c>
      <c r="I652" s="242"/>
      <c r="J652" s="238"/>
      <c r="K652" s="238"/>
      <c r="L652" s="243"/>
      <c r="M652" s="244"/>
      <c r="N652" s="245"/>
      <c r="O652" s="245"/>
      <c r="P652" s="245"/>
      <c r="Q652" s="245"/>
      <c r="R652" s="245"/>
      <c r="S652" s="245"/>
      <c r="T652" s="245"/>
      <c r="U652" s="246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T652" s="247" t="s">
        <v>268</v>
      </c>
      <c r="AU652" s="247" t="s">
        <v>78</v>
      </c>
      <c r="AV652" s="14" t="s">
        <v>78</v>
      </c>
      <c r="AW652" s="14" t="s">
        <v>31</v>
      </c>
      <c r="AX652" s="14" t="s">
        <v>69</v>
      </c>
      <c r="AY652" s="247" t="s">
        <v>254</v>
      </c>
    </row>
    <row r="653" s="13" customFormat="1">
      <c r="A653" s="13"/>
      <c r="B653" s="227"/>
      <c r="C653" s="228"/>
      <c r="D653" s="220" t="s">
        <v>268</v>
      </c>
      <c r="E653" s="229" t="s">
        <v>19</v>
      </c>
      <c r="F653" s="230" t="s">
        <v>600</v>
      </c>
      <c r="G653" s="228"/>
      <c r="H653" s="229" t="s">
        <v>19</v>
      </c>
      <c r="I653" s="231"/>
      <c r="J653" s="228"/>
      <c r="K653" s="228"/>
      <c r="L653" s="232"/>
      <c r="M653" s="233"/>
      <c r="N653" s="234"/>
      <c r="O653" s="234"/>
      <c r="P653" s="234"/>
      <c r="Q653" s="234"/>
      <c r="R653" s="234"/>
      <c r="S653" s="234"/>
      <c r="T653" s="234"/>
      <c r="U653" s="235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36" t="s">
        <v>268</v>
      </c>
      <c r="AU653" s="236" t="s">
        <v>78</v>
      </c>
      <c r="AV653" s="13" t="s">
        <v>74</v>
      </c>
      <c r="AW653" s="13" t="s">
        <v>31</v>
      </c>
      <c r="AX653" s="13" t="s">
        <v>69</v>
      </c>
      <c r="AY653" s="236" t="s">
        <v>254</v>
      </c>
    </row>
    <row r="654" s="14" customFormat="1">
      <c r="A654" s="14"/>
      <c r="B654" s="237"/>
      <c r="C654" s="238"/>
      <c r="D654" s="220" t="s">
        <v>268</v>
      </c>
      <c r="E654" s="239" t="s">
        <v>19</v>
      </c>
      <c r="F654" s="240" t="s">
        <v>601</v>
      </c>
      <c r="G654" s="238"/>
      <c r="H654" s="241">
        <v>-3.7000000000000002</v>
      </c>
      <c r="I654" s="242"/>
      <c r="J654" s="238"/>
      <c r="K654" s="238"/>
      <c r="L654" s="243"/>
      <c r="M654" s="244"/>
      <c r="N654" s="245"/>
      <c r="O654" s="245"/>
      <c r="P654" s="245"/>
      <c r="Q654" s="245"/>
      <c r="R654" s="245"/>
      <c r="S654" s="245"/>
      <c r="T654" s="245"/>
      <c r="U654" s="246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T654" s="247" t="s">
        <v>268</v>
      </c>
      <c r="AU654" s="247" t="s">
        <v>78</v>
      </c>
      <c r="AV654" s="14" t="s">
        <v>78</v>
      </c>
      <c r="AW654" s="14" t="s">
        <v>31</v>
      </c>
      <c r="AX654" s="14" t="s">
        <v>69</v>
      </c>
      <c r="AY654" s="247" t="s">
        <v>254</v>
      </c>
    </row>
    <row r="655" s="14" customFormat="1">
      <c r="A655" s="14"/>
      <c r="B655" s="237"/>
      <c r="C655" s="238"/>
      <c r="D655" s="220" t="s">
        <v>268</v>
      </c>
      <c r="E655" s="239" t="s">
        <v>19</v>
      </c>
      <c r="F655" s="240" t="s">
        <v>602</v>
      </c>
      <c r="G655" s="238"/>
      <c r="H655" s="241">
        <v>-1.0600000000000001</v>
      </c>
      <c r="I655" s="242"/>
      <c r="J655" s="238"/>
      <c r="K655" s="238"/>
      <c r="L655" s="243"/>
      <c r="M655" s="244"/>
      <c r="N655" s="245"/>
      <c r="O655" s="245"/>
      <c r="P655" s="245"/>
      <c r="Q655" s="245"/>
      <c r="R655" s="245"/>
      <c r="S655" s="245"/>
      <c r="T655" s="245"/>
      <c r="U655" s="246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47" t="s">
        <v>268</v>
      </c>
      <c r="AU655" s="247" t="s">
        <v>78</v>
      </c>
      <c r="AV655" s="14" t="s">
        <v>78</v>
      </c>
      <c r="AW655" s="14" t="s">
        <v>31</v>
      </c>
      <c r="AX655" s="14" t="s">
        <v>69</v>
      </c>
      <c r="AY655" s="247" t="s">
        <v>254</v>
      </c>
    </row>
    <row r="656" s="15" customFormat="1">
      <c r="A656" s="15"/>
      <c r="B656" s="248"/>
      <c r="C656" s="249"/>
      <c r="D656" s="220" t="s">
        <v>268</v>
      </c>
      <c r="E656" s="250" t="s">
        <v>19</v>
      </c>
      <c r="F656" s="251" t="s">
        <v>285</v>
      </c>
      <c r="G656" s="249"/>
      <c r="H656" s="252">
        <v>67.063000000000002</v>
      </c>
      <c r="I656" s="253"/>
      <c r="J656" s="249"/>
      <c r="K656" s="249"/>
      <c r="L656" s="254"/>
      <c r="M656" s="255"/>
      <c r="N656" s="256"/>
      <c r="O656" s="256"/>
      <c r="P656" s="256"/>
      <c r="Q656" s="256"/>
      <c r="R656" s="256"/>
      <c r="S656" s="256"/>
      <c r="T656" s="256"/>
      <c r="U656" s="257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T656" s="258" t="s">
        <v>268</v>
      </c>
      <c r="AU656" s="258" t="s">
        <v>78</v>
      </c>
      <c r="AV656" s="15" t="s">
        <v>262</v>
      </c>
      <c r="AW656" s="15" t="s">
        <v>31</v>
      </c>
      <c r="AX656" s="15" t="s">
        <v>74</v>
      </c>
      <c r="AY656" s="258" t="s">
        <v>254</v>
      </c>
    </row>
    <row r="657" s="2" customFormat="1" ht="37.8" customHeight="1">
      <c r="A657" s="40"/>
      <c r="B657" s="41"/>
      <c r="C657" s="259" t="s">
        <v>954</v>
      </c>
      <c r="D657" s="259" t="s">
        <v>308</v>
      </c>
      <c r="E657" s="260" t="s">
        <v>955</v>
      </c>
      <c r="F657" s="261" t="s">
        <v>956</v>
      </c>
      <c r="G657" s="262" t="s">
        <v>83</v>
      </c>
      <c r="H657" s="263">
        <v>49.420000000000002</v>
      </c>
      <c r="I657" s="264"/>
      <c r="J657" s="265">
        <f>ROUND(I657*H657,2)</f>
        <v>0</v>
      </c>
      <c r="K657" s="261" t="s">
        <v>261</v>
      </c>
      <c r="L657" s="266"/>
      <c r="M657" s="267" t="s">
        <v>19</v>
      </c>
      <c r="N657" s="268" t="s">
        <v>41</v>
      </c>
      <c r="O657" s="86"/>
      <c r="P657" s="216">
        <f>O657*H657</f>
        <v>0</v>
      </c>
      <c r="Q657" s="216">
        <v>0.0023999999999999998</v>
      </c>
      <c r="R657" s="216">
        <f>Q657*H657</f>
        <v>0.11860799999999999</v>
      </c>
      <c r="S657" s="216">
        <v>0</v>
      </c>
      <c r="T657" s="216">
        <f>S657*H657</f>
        <v>0</v>
      </c>
      <c r="U657" s="217" t="s">
        <v>19</v>
      </c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R657" s="218" t="s">
        <v>497</v>
      </c>
      <c r="AT657" s="218" t="s">
        <v>308</v>
      </c>
      <c r="AU657" s="218" t="s">
        <v>78</v>
      </c>
      <c r="AY657" s="19" t="s">
        <v>254</v>
      </c>
      <c r="BE657" s="219">
        <f>IF(N657="základní",J657,0)</f>
        <v>0</v>
      </c>
      <c r="BF657" s="219">
        <f>IF(N657="snížená",J657,0)</f>
        <v>0</v>
      </c>
      <c r="BG657" s="219">
        <f>IF(N657="zákl. přenesená",J657,0)</f>
        <v>0</v>
      </c>
      <c r="BH657" s="219">
        <f>IF(N657="sníž. přenesená",J657,0)</f>
        <v>0</v>
      </c>
      <c r="BI657" s="219">
        <f>IF(N657="nulová",J657,0)</f>
        <v>0</v>
      </c>
      <c r="BJ657" s="19" t="s">
        <v>78</v>
      </c>
      <c r="BK657" s="219">
        <f>ROUND(I657*H657,2)</f>
        <v>0</v>
      </c>
      <c r="BL657" s="19" t="s">
        <v>374</v>
      </c>
      <c r="BM657" s="218" t="s">
        <v>957</v>
      </c>
    </row>
    <row r="658" s="2" customFormat="1">
      <c r="A658" s="40"/>
      <c r="B658" s="41"/>
      <c r="C658" s="42"/>
      <c r="D658" s="220" t="s">
        <v>264</v>
      </c>
      <c r="E658" s="42"/>
      <c r="F658" s="221" t="s">
        <v>956</v>
      </c>
      <c r="G658" s="42"/>
      <c r="H658" s="42"/>
      <c r="I658" s="222"/>
      <c r="J658" s="42"/>
      <c r="K658" s="42"/>
      <c r="L658" s="46"/>
      <c r="M658" s="223"/>
      <c r="N658" s="224"/>
      <c r="O658" s="86"/>
      <c r="P658" s="86"/>
      <c r="Q658" s="86"/>
      <c r="R658" s="86"/>
      <c r="S658" s="86"/>
      <c r="T658" s="86"/>
      <c r="U658" s="87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  <c r="AT658" s="19" t="s">
        <v>264</v>
      </c>
      <c r="AU658" s="19" t="s">
        <v>78</v>
      </c>
    </row>
    <row r="659" s="14" customFormat="1">
      <c r="A659" s="14"/>
      <c r="B659" s="237"/>
      <c r="C659" s="238"/>
      <c r="D659" s="220" t="s">
        <v>268</v>
      </c>
      <c r="E659" s="239" t="s">
        <v>19</v>
      </c>
      <c r="F659" s="240" t="s">
        <v>81</v>
      </c>
      <c r="G659" s="238"/>
      <c r="H659" s="241">
        <v>7.2599999999999998</v>
      </c>
      <c r="I659" s="242"/>
      <c r="J659" s="238"/>
      <c r="K659" s="238"/>
      <c r="L659" s="243"/>
      <c r="M659" s="244"/>
      <c r="N659" s="245"/>
      <c r="O659" s="245"/>
      <c r="P659" s="245"/>
      <c r="Q659" s="245"/>
      <c r="R659" s="245"/>
      <c r="S659" s="245"/>
      <c r="T659" s="245"/>
      <c r="U659" s="246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T659" s="247" t="s">
        <v>268</v>
      </c>
      <c r="AU659" s="247" t="s">
        <v>78</v>
      </c>
      <c r="AV659" s="14" t="s">
        <v>78</v>
      </c>
      <c r="AW659" s="14" t="s">
        <v>31</v>
      </c>
      <c r="AX659" s="14" t="s">
        <v>69</v>
      </c>
      <c r="AY659" s="247" t="s">
        <v>254</v>
      </c>
    </row>
    <row r="660" s="14" customFormat="1">
      <c r="A660" s="14"/>
      <c r="B660" s="237"/>
      <c r="C660" s="238"/>
      <c r="D660" s="220" t="s">
        <v>268</v>
      </c>
      <c r="E660" s="239" t="s">
        <v>19</v>
      </c>
      <c r="F660" s="240" t="s">
        <v>86</v>
      </c>
      <c r="G660" s="238"/>
      <c r="H660" s="241">
        <v>18.57</v>
      </c>
      <c r="I660" s="242"/>
      <c r="J660" s="238"/>
      <c r="K660" s="238"/>
      <c r="L660" s="243"/>
      <c r="M660" s="244"/>
      <c r="N660" s="245"/>
      <c r="O660" s="245"/>
      <c r="P660" s="245"/>
      <c r="Q660" s="245"/>
      <c r="R660" s="245"/>
      <c r="S660" s="245"/>
      <c r="T660" s="245"/>
      <c r="U660" s="246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47" t="s">
        <v>268</v>
      </c>
      <c r="AU660" s="247" t="s">
        <v>78</v>
      </c>
      <c r="AV660" s="14" t="s">
        <v>78</v>
      </c>
      <c r="AW660" s="14" t="s">
        <v>31</v>
      </c>
      <c r="AX660" s="14" t="s">
        <v>69</v>
      </c>
      <c r="AY660" s="247" t="s">
        <v>254</v>
      </c>
    </row>
    <row r="661" s="14" customFormat="1">
      <c r="A661" s="14"/>
      <c r="B661" s="237"/>
      <c r="C661" s="238"/>
      <c r="D661" s="220" t="s">
        <v>268</v>
      </c>
      <c r="E661" s="239" t="s">
        <v>19</v>
      </c>
      <c r="F661" s="240" t="s">
        <v>90</v>
      </c>
      <c r="G661" s="238"/>
      <c r="H661" s="241">
        <v>11.903000000000001</v>
      </c>
      <c r="I661" s="242"/>
      <c r="J661" s="238"/>
      <c r="K661" s="238"/>
      <c r="L661" s="243"/>
      <c r="M661" s="244"/>
      <c r="N661" s="245"/>
      <c r="O661" s="245"/>
      <c r="P661" s="245"/>
      <c r="Q661" s="245"/>
      <c r="R661" s="245"/>
      <c r="S661" s="245"/>
      <c r="T661" s="245"/>
      <c r="U661" s="246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47" t="s">
        <v>268</v>
      </c>
      <c r="AU661" s="247" t="s">
        <v>78</v>
      </c>
      <c r="AV661" s="14" t="s">
        <v>78</v>
      </c>
      <c r="AW661" s="14" t="s">
        <v>31</v>
      </c>
      <c r="AX661" s="14" t="s">
        <v>69</v>
      </c>
      <c r="AY661" s="247" t="s">
        <v>254</v>
      </c>
    </row>
    <row r="662" s="14" customFormat="1">
      <c r="A662" s="14"/>
      <c r="B662" s="237"/>
      <c r="C662" s="238"/>
      <c r="D662" s="220" t="s">
        <v>268</v>
      </c>
      <c r="E662" s="239" t="s">
        <v>19</v>
      </c>
      <c r="F662" s="240" t="s">
        <v>95</v>
      </c>
      <c r="G662" s="238"/>
      <c r="H662" s="241">
        <v>2.0739999999999998</v>
      </c>
      <c r="I662" s="242"/>
      <c r="J662" s="238"/>
      <c r="K662" s="238"/>
      <c r="L662" s="243"/>
      <c r="M662" s="244"/>
      <c r="N662" s="245"/>
      <c r="O662" s="245"/>
      <c r="P662" s="245"/>
      <c r="Q662" s="245"/>
      <c r="R662" s="245"/>
      <c r="S662" s="245"/>
      <c r="T662" s="245"/>
      <c r="U662" s="246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T662" s="247" t="s">
        <v>268</v>
      </c>
      <c r="AU662" s="247" t="s">
        <v>78</v>
      </c>
      <c r="AV662" s="14" t="s">
        <v>78</v>
      </c>
      <c r="AW662" s="14" t="s">
        <v>31</v>
      </c>
      <c r="AX662" s="14" t="s">
        <v>69</v>
      </c>
      <c r="AY662" s="247" t="s">
        <v>254</v>
      </c>
    </row>
    <row r="663" s="14" customFormat="1">
      <c r="A663" s="14"/>
      <c r="B663" s="237"/>
      <c r="C663" s="238"/>
      <c r="D663" s="220" t="s">
        <v>268</v>
      </c>
      <c r="E663" s="239" t="s">
        <v>19</v>
      </c>
      <c r="F663" s="240" t="s">
        <v>93</v>
      </c>
      <c r="G663" s="238"/>
      <c r="H663" s="241">
        <v>7.2599999999999998</v>
      </c>
      <c r="I663" s="242"/>
      <c r="J663" s="238"/>
      <c r="K663" s="238"/>
      <c r="L663" s="243"/>
      <c r="M663" s="244"/>
      <c r="N663" s="245"/>
      <c r="O663" s="245"/>
      <c r="P663" s="245"/>
      <c r="Q663" s="245"/>
      <c r="R663" s="245"/>
      <c r="S663" s="245"/>
      <c r="T663" s="245"/>
      <c r="U663" s="246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T663" s="247" t="s">
        <v>268</v>
      </c>
      <c r="AU663" s="247" t="s">
        <v>78</v>
      </c>
      <c r="AV663" s="14" t="s">
        <v>78</v>
      </c>
      <c r="AW663" s="14" t="s">
        <v>31</v>
      </c>
      <c r="AX663" s="14" t="s">
        <v>69</v>
      </c>
      <c r="AY663" s="247" t="s">
        <v>254</v>
      </c>
    </row>
    <row r="664" s="15" customFormat="1">
      <c r="A664" s="15"/>
      <c r="B664" s="248"/>
      <c r="C664" s="249"/>
      <c r="D664" s="220" t="s">
        <v>268</v>
      </c>
      <c r="E664" s="250" t="s">
        <v>19</v>
      </c>
      <c r="F664" s="251" t="s">
        <v>285</v>
      </c>
      <c r="G664" s="249"/>
      <c r="H664" s="252">
        <v>47.067</v>
      </c>
      <c r="I664" s="253"/>
      <c r="J664" s="249"/>
      <c r="K664" s="249"/>
      <c r="L664" s="254"/>
      <c r="M664" s="255"/>
      <c r="N664" s="256"/>
      <c r="O664" s="256"/>
      <c r="P664" s="256"/>
      <c r="Q664" s="256"/>
      <c r="R664" s="256"/>
      <c r="S664" s="256"/>
      <c r="T664" s="256"/>
      <c r="U664" s="257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T664" s="258" t="s">
        <v>268</v>
      </c>
      <c r="AU664" s="258" t="s">
        <v>78</v>
      </c>
      <c r="AV664" s="15" t="s">
        <v>262</v>
      </c>
      <c r="AW664" s="15" t="s">
        <v>31</v>
      </c>
      <c r="AX664" s="15" t="s">
        <v>74</v>
      </c>
      <c r="AY664" s="258" t="s">
        <v>254</v>
      </c>
    </row>
    <row r="665" s="14" customFormat="1">
      <c r="A665" s="14"/>
      <c r="B665" s="237"/>
      <c r="C665" s="238"/>
      <c r="D665" s="220" t="s">
        <v>268</v>
      </c>
      <c r="E665" s="238"/>
      <c r="F665" s="240" t="s">
        <v>958</v>
      </c>
      <c r="G665" s="238"/>
      <c r="H665" s="241">
        <v>49.420000000000002</v>
      </c>
      <c r="I665" s="242"/>
      <c r="J665" s="238"/>
      <c r="K665" s="238"/>
      <c r="L665" s="243"/>
      <c r="M665" s="244"/>
      <c r="N665" s="245"/>
      <c r="O665" s="245"/>
      <c r="P665" s="245"/>
      <c r="Q665" s="245"/>
      <c r="R665" s="245"/>
      <c r="S665" s="245"/>
      <c r="T665" s="245"/>
      <c r="U665" s="246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T665" s="247" t="s">
        <v>268</v>
      </c>
      <c r="AU665" s="247" t="s">
        <v>78</v>
      </c>
      <c r="AV665" s="14" t="s">
        <v>78</v>
      </c>
      <c r="AW665" s="14" t="s">
        <v>4</v>
      </c>
      <c r="AX665" s="14" t="s">
        <v>74</v>
      </c>
      <c r="AY665" s="247" t="s">
        <v>254</v>
      </c>
    </row>
    <row r="666" s="2" customFormat="1" ht="24.15" customHeight="1">
      <c r="A666" s="40"/>
      <c r="B666" s="41"/>
      <c r="C666" s="207" t="s">
        <v>959</v>
      </c>
      <c r="D666" s="207" t="s">
        <v>258</v>
      </c>
      <c r="E666" s="208" t="s">
        <v>960</v>
      </c>
      <c r="F666" s="209" t="s">
        <v>961</v>
      </c>
      <c r="G666" s="210" t="s">
        <v>299</v>
      </c>
      <c r="H666" s="211">
        <v>33.531999999999996</v>
      </c>
      <c r="I666" s="212"/>
      <c r="J666" s="213">
        <f>ROUND(I666*H666,2)</f>
        <v>0</v>
      </c>
      <c r="K666" s="209" t="s">
        <v>261</v>
      </c>
      <c r="L666" s="46"/>
      <c r="M666" s="214" t="s">
        <v>19</v>
      </c>
      <c r="N666" s="215" t="s">
        <v>41</v>
      </c>
      <c r="O666" s="86"/>
      <c r="P666" s="216">
        <f>O666*H666</f>
        <v>0</v>
      </c>
      <c r="Q666" s="216">
        <v>0</v>
      </c>
      <c r="R666" s="216">
        <f>Q666*H666</f>
        <v>0</v>
      </c>
      <c r="S666" s="216">
        <v>0</v>
      </c>
      <c r="T666" s="216">
        <f>S666*H666</f>
        <v>0</v>
      </c>
      <c r="U666" s="217" t="s">
        <v>19</v>
      </c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R666" s="218" t="s">
        <v>374</v>
      </c>
      <c r="AT666" s="218" t="s">
        <v>258</v>
      </c>
      <c r="AU666" s="218" t="s">
        <v>78</v>
      </c>
      <c r="AY666" s="19" t="s">
        <v>254</v>
      </c>
      <c r="BE666" s="219">
        <f>IF(N666="základní",J666,0)</f>
        <v>0</v>
      </c>
      <c r="BF666" s="219">
        <f>IF(N666="snížená",J666,0)</f>
        <v>0</v>
      </c>
      <c r="BG666" s="219">
        <f>IF(N666="zákl. přenesená",J666,0)</f>
        <v>0</v>
      </c>
      <c r="BH666" s="219">
        <f>IF(N666="sníž. přenesená",J666,0)</f>
        <v>0</v>
      </c>
      <c r="BI666" s="219">
        <f>IF(N666="nulová",J666,0)</f>
        <v>0</v>
      </c>
      <c r="BJ666" s="19" t="s">
        <v>78</v>
      </c>
      <c r="BK666" s="219">
        <f>ROUND(I666*H666,2)</f>
        <v>0</v>
      </c>
      <c r="BL666" s="19" t="s">
        <v>374</v>
      </c>
      <c r="BM666" s="218" t="s">
        <v>962</v>
      </c>
    </row>
    <row r="667" s="2" customFormat="1">
      <c r="A667" s="40"/>
      <c r="B667" s="41"/>
      <c r="C667" s="42"/>
      <c r="D667" s="220" t="s">
        <v>264</v>
      </c>
      <c r="E667" s="42"/>
      <c r="F667" s="221" t="s">
        <v>963</v>
      </c>
      <c r="G667" s="42"/>
      <c r="H667" s="42"/>
      <c r="I667" s="222"/>
      <c r="J667" s="42"/>
      <c r="K667" s="42"/>
      <c r="L667" s="46"/>
      <c r="M667" s="223"/>
      <c r="N667" s="224"/>
      <c r="O667" s="86"/>
      <c r="P667" s="86"/>
      <c r="Q667" s="86"/>
      <c r="R667" s="86"/>
      <c r="S667" s="86"/>
      <c r="T667" s="86"/>
      <c r="U667" s="87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T667" s="19" t="s">
        <v>264</v>
      </c>
      <c r="AU667" s="19" t="s">
        <v>78</v>
      </c>
    </row>
    <row r="668" s="2" customFormat="1">
      <c r="A668" s="40"/>
      <c r="B668" s="41"/>
      <c r="C668" s="42"/>
      <c r="D668" s="225" t="s">
        <v>266</v>
      </c>
      <c r="E668" s="42"/>
      <c r="F668" s="226" t="s">
        <v>964</v>
      </c>
      <c r="G668" s="42"/>
      <c r="H668" s="42"/>
      <c r="I668" s="222"/>
      <c r="J668" s="42"/>
      <c r="K668" s="42"/>
      <c r="L668" s="46"/>
      <c r="M668" s="223"/>
      <c r="N668" s="224"/>
      <c r="O668" s="86"/>
      <c r="P668" s="86"/>
      <c r="Q668" s="86"/>
      <c r="R668" s="86"/>
      <c r="S668" s="86"/>
      <c r="T668" s="86"/>
      <c r="U668" s="87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T668" s="19" t="s">
        <v>266</v>
      </c>
      <c r="AU668" s="19" t="s">
        <v>78</v>
      </c>
    </row>
    <row r="669" s="14" customFormat="1">
      <c r="A669" s="14"/>
      <c r="B669" s="237"/>
      <c r="C669" s="238"/>
      <c r="D669" s="220" t="s">
        <v>268</v>
      </c>
      <c r="E669" s="239" t="s">
        <v>19</v>
      </c>
      <c r="F669" s="240" t="s">
        <v>965</v>
      </c>
      <c r="G669" s="238"/>
      <c r="H669" s="241">
        <v>33.531999999999996</v>
      </c>
      <c r="I669" s="242"/>
      <c r="J669" s="238"/>
      <c r="K669" s="238"/>
      <c r="L669" s="243"/>
      <c r="M669" s="244"/>
      <c r="N669" s="245"/>
      <c r="O669" s="245"/>
      <c r="P669" s="245"/>
      <c r="Q669" s="245"/>
      <c r="R669" s="245"/>
      <c r="S669" s="245"/>
      <c r="T669" s="245"/>
      <c r="U669" s="246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47" t="s">
        <v>268</v>
      </c>
      <c r="AU669" s="247" t="s">
        <v>78</v>
      </c>
      <c r="AV669" s="14" t="s">
        <v>78</v>
      </c>
      <c r="AW669" s="14" t="s">
        <v>31</v>
      </c>
      <c r="AX669" s="14" t="s">
        <v>74</v>
      </c>
      <c r="AY669" s="247" t="s">
        <v>254</v>
      </c>
    </row>
    <row r="670" s="2" customFormat="1" ht="21.75" customHeight="1">
      <c r="A670" s="40"/>
      <c r="B670" s="41"/>
      <c r="C670" s="207" t="s">
        <v>966</v>
      </c>
      <c r="D670" s="207" t="s">
        <v>258</v>
      </c>
      <c r="E670" s="208" t="s">
        <v>967</v>
      </c>
      <c r="F670" s="209" t="s">
        <v>968</v>
      </c>
      <c r="G670" s="210" t="s">
        <v>299</v>
      </c>
      <c r="H670" s="211">
        <v>79.090000000000003</v>
      </c>
      <c r="I670" s="212"/>
      <c r="J670" s="213">
        <f>ROUND(I670*H670,2)</f>
        <v>0</v>
      </c>
      <c r="K670" s="209" t="s">
        <v>261</v>
      </c>
      <c r="L670" s="46"/>
      <c r="M670" s="214" t="s">
        <v>19</v>
      </c>
      <c r="N670" s="215" t="s">
        <v>41</v>
      </c>
      <c r="O670" s="86"/>
      <c r="P670" s="216">
        <f>O670*H670</f>
        <v>0</v>
      </c>
      <c r="Q670" s="216">
        <v>0</v>
      </c>
      <c r="R670" s="216">
        <f>Q670*H670</f>
        <v>0</v>
      </c>
      <c r="S670" s="216">
        <v>0.00029999999999999997</v>
      </c>
      <c r="T670" s="216">
        <f>S670*H670</f>
        <v>0.023726999999999998</v>
      </c>
      <c r="U670" s="217" t="s">
        <v>19</v>
      </c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  <c r="AR670" s="218" t="s">
        <v>374</v>
      </c>
      <c r="AT670" s="218" t="s">
        <v>258</v>
      </c>
      <c r="AU670" s="218" t="s">
        <v>78</v>
      </c>
      <c r="AY670" s="19" t="s">
        <v>254</v>
      </c>
      <c r="BE670" s="219">
        <f>IF(N670="základní",J670,0)</f>
        <v>0</v>
      </c>
      <c r="BF670" s="219">
        <f>IF(N670="snížená",J670,0)</f>
        <v>0</v>
      </c>
      <c r="BG670" s="219">
        <f>IF(N670="zákl. přenesená",J670,0)</f>
        <v>0</v>
      </c>
      <c r="BH670" s="219">
        <f>IF(N670="sníž. přenesená",J670,0)</f>
        <v>0</v>
      </c>
      <c r="BI670" s="219">
        <f>IF(N670="nulová",J670,0)</f>
        <v>0</v>
      </c>
      <c r="BJ670" s="19" t="s">
        <v>78</v>
      </c>
      <c r="BK670" s="219">
        <f>ROUND(I670*H670,2)</f>
        <v>0</v>
      </c>
      <c r="BL670" s="19" t="s">
        <v>374</v>
      </c>
      <c r="BM670" s="218" t="s">
        <v>969</v>
      </c>
    </row>
    <row r="671" s="2" customFormat="1">
      <c r="A671" s="40"/>
      <c r="B671" s="41"/>
      <c r="C671" s="42"/>
      <c r="D671" s="220" t="s">
        <v>264</v>
      </c>
      <c r="E671" s="42"/>
      <c r="F671" s="221" t="s">
        <v>970</v>
      </c>
      <c r="G671" s="42"/>
      <c r="H671" s="42"/>
      <c r="I671" s="222"/>
      <c r="J671" s="42"/>
      <c r="K671" s="42"/>
      <c r="L671" s="46"/>
      <c r="M671" s="223"/>
      <c r="N671" s="224"/>
      <c r="O671" s="86"/>
      <c r="P671" s="86"/>
      <c r="Q671" s="86"/>
      <c r="R671" s="86"/>
      <c r="S671" s="86"/>
      <c r="T671" s="86"/>
      <c r="U671" s="87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T671" s="19" t="s">
        <v>264</v>
      </c>
      <c r="AU671" s="19" t="s">
        <v>78</v>
      </c>
    </row>
    <row r="672" s="2" customFormat="1">
      <c r="A672" s="40"/>
      <c r="B672" s="41"/>
      <c r="C672" s="42"/>
      <c r="D672" s="225" t="s">
        <v>266</v>
      </c>
      <c r="E672" s="42"/>
      <c r="F672" s="226" t="s">
        <v>971</v>
      </c>
      <c r="G672" s="42"/>
      <c r="H672" s="42"/>
      <c r="I672" s="222"/>
      <c r="J672" s="42"/>
      <c r="K672" s="42"/>
      <c r="L672" s="46"/>
      <c r="M672" s="223"/>
      <c r="N672" s="224"/>
      <c r="O672" s="86"/>
      <c r="P672" s="86"/>
      <c r="Q672" s="86"/>
      <c r="R672" s="86"/>
      <c r="S672" s="86"/>
      <c r="T672" s="86"/>
      <c r="U672" s="87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T672" s="19" t="s">
        <v>266</v>
      </c>
      <c r="AU672" s="19" t="s">
        <v>78</v>
      </c>
    </row>
    <row r="673" s="14" customFormat="1">
      <c r="A673" s="14"/>
      <c r="B673" s="237"/>
      <c r="C673" s="238"/>
      <c r="D673" s="220" t="s">
        <v>268</v>
      </c>
      <c r="E673" s="239" t="s">
        <v>19</v>
      </c>
      <c r="F673" s="240" t="s">
        <v>972</v>
      </c>
      <c r="G673" s="238"/>
      <c r="H673" s="241">
        <v>8.9000000000000004</v>
      </c>
      <c r="I673" s="242"/>
      <c r="J673" s="238"/>
      <c r="K673" s="238"/>
      <c r="L673" s="243"/>
      <c r="M673" s="244"/>
      <c r="N673" s="245"/>
      <c r="O673" s="245"/>
      <c r="P673" s="245"/>
      <c r="Q673" s="245"/>
      <c r="R673" s="245"/>
      <c r="S673" s="245"/>
      <c r="T673" s="245"/>
      <c r="U673" s="246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247" t="s">
        <v>268</v>
      </c>
      <c r="AU673" s="247" t="s">
        <v>78</v>
      </c>
      <c r="AV673" s="14" t="s">
        <v>78</v>
      </c>
      <c r="AW673" s="14" t="s">
        <v>31</v>
      </c>
      <c r="AX673" s="14" t="s">
        <v>69</v>
      </c>
      <c r="AY673" s="247" t="s">
        <v>254</v>
      </c>
    </row>
    <row r="674" s="14" customFormat="1">
      <c r="A674" s="14"/>
      <c r="B674" s="237"/>
      <c r="C674" s="238"/>
      <c r="D674" s="220" t="s">
        <v>268</v>
      </c>
      <c r="E674" s="239" t="s">
        <v>19</v>
      </c>
      <c r="F674" s="240" t="s">
        <v>973</v>
      </c>
      <c r="G674" s="238"/>
      <c r="H674" s="241">
        <v>24.850000000000001</v>
      </c>
      <c r="I674" s="242"/>
      <c r="J674" s="238"/>
      <c r="K674" s="238"/>
      <c r="L674" s="243"/>
      <c r="M674" s="244"/>
      <c r="N674" s="245"/>
      <c r="O674" s="245"/>
      <c r="P674" s="245"/>
      <c r="Q674" s="245"/>
      <c r="R674" s="245"/>
      <c r="S674" s="245"/>
      <c r="T674" s="245"/>
      <c r="U674" s="246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T674" s="247" t="s">
        <v>268</v>
      </c>
      <c r="AU674" s="247" t="s">
        <v>78</v>
      </c>
      <c r="AV674" s="14" t="s">
        <v>78</v>
      </c>
      <c r="AW674" s="14" t="s">
        <v>31</v>
      </c>
      <c r="AX674" s="14" t="s">
        <v>69</v>
      </c>
      <c r="AY674" s="247" t="s">
        <v>254</v>
      </c>
    </row>
    <row r="675" s="14" customFormat="1">
      <c r="A675" s="14"/>
      <c r="B675" s="237"/>
      <c r="C675" s="238"/>
      <c r="D675" s="220" t="s">
        <v>268</v>
      </c>
      <c r="E675" s="239" t="s">
        <v>19</v>
      </c>
      <c r="F675" s="240" t="s">
        <v>974</v>
      </c>
      <c r="G675" s="238"/>
      <c r="H675" s="241">
        <v>13</v>
      </c>
      <c r="I675" s="242"/>
      <c r="J675" s="238"/>
      <c r="K675" s="238"/>
      <c r="L675" s="243"/>
      <c r="M675" s="244"/>
      <c r="N675" s="245"/>
      <c r="O675" s="245"/>
      <c r="P675" s="245"/>
      <c r="Q675" s="245"/>
      <c r="R675" s="245"/>
      <c r="S675" s="245"/>
      <c r="T675" s="245"/>
      <c r="U675" s="246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47" t="s">
        <v>268</v>
      </c>
      <c r="AU675" s="247" t="s">
        <v>78</v>
      </c>
      <c r="AV675" s="14" t="s">
        <v>78</v>
      </c>
      <c r="AW675" s="14" t="s">
        <v>31</v>
      </c>
      <c r="AX675" s="14" t="s">
        <v>69</v>
      </c>
      <c r="AY675" s="247" t="s">
        <v>254</v>
      </c>
    </row>
    <row r="676" s="14" customFormat="1">
      <c r="A676" s="14"/>
      <c r="B676" s="237"/>
      <c r="C676" s="238"/>
      <c r="D676" s="220" t="s">
        <v>268</v>
      </c>
      <c r="E676" s="239" t="s">
        <v>19</v>
      </c>
      <c r="F676" s="240" t="s">
        <v>975</v>
      </c>
      <c r="G676" s="238"/>
      <c r="H676" s="241">
        <v>5.1399999999999997</v>
      </c>
      <c r="I676" s="242"/>
      <c r="J676" s="238"/>
      <c r="K676" s="238"/>
      <c r="L676" s="243"/>
      <c r="M676" s="244"/>
      <c r="N676" s="245"/>
      <c r="O676" s="245"/>
      <c r="P676" s="245"/>
      <c r="Q676" s="245"/>
      <c r="R676" s="245"/>
      <c r="S676" s="245"/>
      <c r="T676" s="245"/>
      <c r="U676" s="246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T676" s="247" t="s">
        <v>268</v>
      </c>
      <c r="AU676" s="247" t="s">
        <v>78</v>
      </c>
      <c r="AV676" s="14" t="s">
        <v>78</v>
      </c>
      <c r="AW676" s="14" t="s">
        <v>31</v>
      </c>
      <c r="AX676" s="14" t="s">
        <v>69</v>
      </c>
      <c r="AY676" s="247" t="s">
        <v>254</v>
      </c>
    </row>
    <row r="677" s="14" customFormat="1">
      <c r="A677" s="14"/>
      <c r="B677" s="237"/>
      <c r="C677" s="238"/>
      <c r="D677" s="220" t="s">
        <v>268</v>
      </c>
      <c r="E677" s="239" t="s">
        <v>19</v>
      </c>
      <c r="F677" s="240" t="s">
        <v>976</v>
      </c>
      <c r="G677" s="238"/>
      <c r="H677" s="241">
        <v>14.199999999999999</v>
      </c>
      <c r="I677" s="242"/>
      <c r="J677" s="238"/>
      <c r="K677" s="238"/>
      <c r="L677" s="243"/>
      <c r="M677" s="244"/>
      <c r="N677" s="245"/>
      <c r="O677" s="245"/>
      <c r="P677" s="245"/>
      <c r="Q677" s="245"/>
      <c r="R677" s="245"/>
      <c r="S677" s="245"/>
      <c r="T677" s="245"/>
      <c r="U677" s="246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T677" s="247" t="s">
        <v>268</v>
      </c>
      <c r="AU677" s="247" t="s">
        <v>78</v>
      </c>
      <c r="AV677" s="14" t="s">
        <v>78</v>
      </c>
      <c r="AW677" s="14" t="s">
        <v>31</v>
      </c>
      <c r="AX677" s="14" t="s">
        <v>69</v>
      </c>
      <c r="AY677" s="247" t="s">
        <v>254</v>
      </c>
    </row>
    <row r="678" s="14" customFormat="1">
      <c r="A678" s="14"/>
      <c r="B678" s="237"/>
      <c r="C678" s="238"/>
      <c r="D678" s="220" t="s">
        <v>268</v>
      </c>
      <c r="E678" s="239" t="s">
        <v>19</v>
      </c>
      <c r="F678" s="240" t="s">
        <v>977</v>
      </c>
      <c r="G678" s="238"/>
      <c r="H678" s="241">
        <v>13</v>
      </c>
      <c r="I678" s="242"/>
      <c r="J678" s="238"/>
      <c r="K678" s="238"/>
      <c r="L678" s="243"/>
      <c r="M678" s="244"/>
      <c r="N678" s="245"/>
      <c r="O678" s="245"/>
      <c r="P678" s="245"/>
      <c r="Q678" s="245"/>
      <c r="R678" s="245"/>
      <c r="S678" s="245"/>
      <c r="T678" s="245"/>
      <c r="U678" s="246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T678" s="247" t="s">
        <v>268</v>
      </c>
      <c r="AU678" s="247" t="s">
        <v>78</v>
      </c>
      <c r="AV678" s="14" t="s">
        <v>78</v>
      </c>
      <c r="AW678" s="14" t="s">
        <v>31</v>
      </c>
      <c r="AX678" s="14" t="s">
        <v>69</v>
      </c>
      <c r="AY678" s="247" t="s">
        <v>254</v>
      </c>
    </row>
    <row r="679" s="15" customFormat="1">
      <c r="A679" s="15"/>
      <c r="B679" s="248"/>
      <c r="C679" s="249"/>
      <c r="D679" s="220" t="s">
        <v>268</v>
      </c>
      <c r="E679" s="250" t="s">
        <v>19</v>
      </c>
      <c r="F679" s="251" t="s">
        <v>285</v>
      </c>
      <c r="G679" s="249"/>
      <c r="H679" s="252">
        <v>79.090000000000003</v>
      </c>
      <c r="I679" s="253"/>
      <c r="J679" s="249"/>
      <c r="K679" s="249"/>
      <c r="L679" s="254"/>
      <c r="M679" s="255"/>
      <c r="N679" s="256"/>
      <c r="O679" s="256"/>
      <c r="P679" s="256"/>
      <c r="Q679" s="256"/>
      <c r="R679" s="256"/>
      <c r="S679" s="256"/>
      <c r="T679" s="256"/>
      <c r="U679" s="257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T679" s="258" t="s">
        <v>268</v>
      </c>
      <c r="AU679" s="258" t="s">
        <v>78</v>
      </c>
      <c r="AV679" s="15" t="s">
        <v>262</v>
      </c>
      <c r="AW679" s="15" t="s">
        <v>31</v>
      </c>
      <c r="AX679" s="15" t="s">
        <v>74</v>
      </c>
      <c r="AY679" s="258" t="s">
        <v>254</v>
      </c>
    </row>
    <row r="680" s="2" customFormat="1" ht="16.5" customHeight="1">
      <c r="A680" s="40"/>
      <c r="B680" s="41"/>
      <c r="C680" s="207" t="s">
        <v>978</v>
      </c>
      <c r="D680" s="207" t="s">
        <v>258</v>
      </c>
      <c r="E680" s="208" t="s">
        <v>979</v>
      </c>
      <c r="F680" s="209" t="s">
        <v>980</v>
      </c>
      <c r="G680" s="210" t="s">
        <v>299</v>
      </c>
      <c r="H680" s="211">
        <v>75.140000000000001</v>
      </c>
      <c r="I680" s="212"/>
      <c r="J680" s="213">
        <f>ROUND(I680*H680,2)</f>
        <v>0</v>
      </c>
      <c r="K680" s="209" t="s">
        <v>261</v>
      </c>
      <c r="L680" s="46"/>
      <c r="M680" s="214" t="s">
        <v>19</v>
      </c>
      <c r="N680" s="215" t="s">
        <v>41</v>
      </c>
      <c r="O680" s="86"/>
      <c r="P680" s="216">
        <f>O680*H680</f>
        <v>0</v>
      </c>
      <c r="Q680" s="216">
        <v>1.0000000000000001E-05</v>
      </c>
      <c r="R680" s="216">
        <f>Q680*H680</f>
        <v>0.00075140000000000005</v>
      </c>
      <c r="S680" s="216">
        <v>0</v>
      </c>
      <c r="T680" s="216">
        <f>S680*H680</f>
        <v>0</v>
      </c>
      <c r="U680" s="217" t="s">
        <v>19</v>
      </c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R680" s="218" t="s">
        <v>374</v>
      </c>
      <c r="AT680" s="218" t="s">
        <v>258</v>
      </c>
      <c r="AU680" s="218" t="s">
        <v>78</v>
      </c>
      <c r="AY680" s="19" t="s">
        <v>254</v>
      </c>
      <c r="BE680" s="219">
        <f>IF(N680="základní",J680,0)</f>
        <v>0</v>
      </c>
      <c r="BF680" s="219">
        <f>IF(N680="snížená",J680,0)</f>
        <v>0</v>
      </c>
      <c r="BG680" s="219">
        <f>IF(N680="zákl. přenesená",J680,0)</f>
        <v>0</v>
      </c>
      <c r="BH680" s="219">
        <f>IF(N680="sníž. přenesená",J680,0)</f>
        <v>0</v>
      </c>
      <c r="BI680" s="219">
        <f>IF(N680="nulová",J680,0)</f>
        <v>0</v>
      </c>
      <c r="BJ680" s="19" t="s">
        <v>78</v>
      </c>
      <c r="BK680" s="219">
        <f>ROUND(I680*H680,2)</f>
        <v>0</v>
      </c>
      <c r="BL680" s="19" t="s">
        <v>374</v>
      </c>
      <c r="BM680" s="218" t="s">
        <v>981</v>
      </c>
    </row>
    <row r="681" s="2" customFormat="1">
      <c r="A681" s="40"/>
      <c r="B681" s="41"/>
      <c r="C681" s="42"/>
      <c r="D681" s="220" t="s">
        <v>264</v>
      </c>
      <c r="E681" s="42"/>
      <c r="F681" s="221" t="s">
        <v>982</v>
      </c>
      <c r="G681" s="42"/>
      <c r="H681" s="42"/>
      <c r="I681" s="222"/>
      <c r="J681" s="42"/>
      <c r="K681" s="42"/>
      <c r="L681" s="46"/>
      <c r="M681" s="223"/>
      <c r="N681" s="224"/>
      <c r="O681" s="86"/>
      <c r="P681" s="86"/>
      <c r="Q681" s="86"/>
      <c r="R681" s="86"/>
      <c r="S681" s="86"/>
      <c r="T681" s="86"/>
      <c r="U681" s="87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T681" s="19" t="s">
        <v>264</v>
      </c>
      <c r="AU681" s="19" t="s">
        <v>78</v>
      </c>
    </row>
    <row r="682" s="2" customFormat="1">
      <c r="A682" s="40"/>
      <c r="B682" s="41"/>
      <c r="C682" s="42"/>
      <c r="D682" s="225" t="s">
        <v>266</v>
      </c>
      <c r="E682" s="42"/>
      <c r="F682" s="226" t="s">
        <v>983</v>
      </c>
      <c r="G682" s="42"/>
      <c r="H682" s="42"/>
      <c r="I682" s="222"/>
      <c r="J682" s="42"/>
      <c r="K682" s="42"/>
      <c r="L682" s="46"/>
      <c r="M682" s="223"/>
      <c r="N682" s="224"/>
      <c r="O682" s="86"/>
      <c r="P682" s="86"/>
      <c r="Q682" s="86"/>
      <c r="R682" s="86"/>
      <c r="S682" s="86"/>
      <c r="T682" s="86"/>
      <c r="U682" s="87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  <c r="AT682" s="19" t="s">
        <v>266</v>
      </c>
      <c r="AU682" s="19" t="s">
        <v>78</v>
      </c>
    </row>
    <row r="683" s="14" customFormat="1">
      <c r="A683" s="14"/>
      <c r="B683" s="237"/>
      <c r="C683" s="238"/>
      <c r="D683" s="220" t="s">
        <v>268</v>
      </c>
      <c r="E683" s="239" t="s">
        <v>19</v>
      </c>
      <c r="F683" s="240" t="s">
        <v>972</v>
      </c>
      <c r="G683" s="238"/>
      <c r="H683" s="241">
        <v>8.9000000000000004</v>
      </c>
      <c r="I683" s="242"/>
      <c r="J683" s="238"/>
      <c r="K683" s="238"/>
      <c r="L683" s="243"/>
      <c r="M683" s="244"/>
      <c r="N683" s="245"/>
      <c r="O683" s="245"/>
      <c r="P683" s="245"/>
      <c r="Q683" s="245"/>
      <c r="R683" s="245"/>
      <c r="S683" s="245"/>
      <c r="T683" s="245"/>
      <c r="U683" s="246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T683" s="247" t="s">
        <v>268</v>
      </c>
      <c r="AU683" s="247" t="s">
        <v>78</v>
      </c>
      <c r="AV683" s="14" t="s">
        <v>78</v>
      </c>
      <c r="AW683" s="14" t="s">
        <v>31</v>
      </c>
      <c r="AX683" s="14" t="s">
        <v>69</v>
      </c>
      <c r="AY683" s="247" t="s">
        <v>254</v>
      </c>
    </row>
    <row r="684" s="14" customFormat="1">
      <c r="A684" s="14"/>
      <c r="B684" s="237"/>
      <c r="C684" s="238"/>
      <c r="D684" s="220" t="s">
        <v>268</v>
      </c>
      <c r="E684" s="239" t="s">
        <v>19</v>
      </c>
      <c r="F684" s="240" t="s">
        <v>984</v>
      </c>
      <c r="G684" s="238"/>
      <c r="H684" s="241">
        <v>20.899999999999999</v>
      </c>
      <c r="I684" s="242"/>
      <c r="J684" s="238"/>
      <c r="K684" s="238"/>
      <c r="L684" s="243"/>
      <c r="M684" s="244"/>
      <c r="N684" s="245"/>
      <c r="O684" s="245"/>
      <c r="P684" s="245"/>
      <c r="Q684" s="245"/>
      <c r="R684" s="245"/>
      <c r="S684" s="245"/>
      <c r="T684" s="245"/>
      <c r="U684" s="246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247" t="s">
        <v>268</v>
      </c>
      <c r="AU684" s="247" t="s">
        <v>78</v>
      </c>
      <c r="AV684" s="14" t="s">
        <v>78</v>
      </c>
      <c r="AW684" s="14" t="s">
        <v>31</v>
      </c>
      <c r="AX684" s="14" t="s">
        <v>69</v>
      </c>
      <c r="AY684" s="247" t="s">
        <v>254</v>
      </c>
    </row>
    <row r="685" s="14" customFormat="1">
      <c r="A685" s="14"/>
      <c r="B685" s="237"/>
      <c r="C685" s="238"/>
      <c r="D685" s="220" t="s">
        <v>268</v>
      </c>
      <c r="E685" s="239" t="s">
        <v>19</v>
      </c>
      <c r="F685" s="240" t="s">
        <v>974</v>
      </c>
      <c r="G685" s="238"/>
      <c r="H685" s="241">
        <v>13</v>
      </c>
      <c r="I685" s="242"/>
      <c r="J685" s="238"/>
      <c r="K685" s="238"/>
      <c r="L685" s="243"/>
      <c r="M685" s="244"/>
      <c r="N685" s="245"/>
      <c r="O685" s="245"/>
      <c r="P685" s="245"/>
      <c r="Q685" s="245"/>
      <c r="R685" s="245"/>
      <c r="S685" s="245"/>
      <c r="T685" s="245"/>
      <c r="U685" s="246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T685" s="247" t="s">
        <v>268</v>
      </c>
      <c r="AU685" s="247" t="s">
        <v>78</v>
      </c>
      <c r="AV685" s="14" t="s">
        <v>78</v>
      </c>
      <c r="AW685" s="14" t="s">
        <v>31</v>
      </c>
      <c r="AX685" s="14" t="s">
        <v>69</v>
      </c>
      <c r="AY685" s="247" t="s">
        <v>254</v>
      </c>
    </row>
    <row r="686" s="14" customFormat="1">
      <c r="A686" s="14"/>
      <c r="B686" s="237"/>
      <c r="C686" s="238"/>
      <c r="D686" s="220" t="s">
        <v>268</v>
      </c>
      <c r="E686" s="239" t="s">
        <v>19</v>
      </c>
      <c r="F686" s="240" t="s">
        <v>975</v>
      </c>
      <c r="G686" s="238"/>
      <c r="H686" s="241">
        <v>5.1399999999999997</v>
      </c>
      <c r="I686" s="242"/>
      <c r="J686" s="238"/>
      <c r="K686" s="238"/>
      <c r="L686" s="243"/>
      <c r="M686" s="244"/>
      <c r="N686" s="245"/>
      <c r="O686" s="245"/>
      <c r="P686" s="245"/>
      <c r="Q686" s="245"/>
      <c r="R686" s="245"/>
      <c r="S686" s="245"/>
      <c r="T686" s="245"/>
      <c r="U686" s="246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T686" s="247" t="s">
        <v>268</v>
      </c>
      <c r="AU686" s="247" t="s">
        <v>78</v>
      </c>
      <c r="AV686" s="14" t="s">
        <v>78</v>
      </c>
      <c r="AW686" s="14" t="s">
        <v>31</v>
      </c>
      <c r="AX686" s="14" t="s">
        <v>69</v>
      </c>
      <c r="AY686" s="247" t="s">
        <v>254</v>
      </c>
    </row>
    <row r="687" s="14" customFormat="1">
      <c r="A687" s="14"/>
      <c r="B687" s="237"/>
      <c r="C687" s="238"/>
      <c r="D687" s="220" t="s">
        <v>268</v>
      </c>
      <c r="E687" s="239" t="s">
        <v>19</v>
      </c>
      <c r="F687" s="240" t="s">
        <v>976</v>
      </c>
      <c r="G687" s="238"/>
      <c r="H687" s="241">
        <v>14.199999999999999</v>
      </c>
      <c r="I687" s="242"/>
      <c r="J687" s="238"/>
      <c r="K687" s="238"/>
      <c r="L687" s="243"/>
      <c r="M687" s="244"/>
      <c r="N687" s="245"/>
      <c r="O687" s="245"/>
      <c r="P687" s="245"/>
      <c r="Q687" s="245"/>
      <c r="R687" s="245"/>
      <c r="S687" s="245"/>
      <c r="T687" s="245"/>
      <c r="U687" s="246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T687" s="247" t="s">
        <v>268</v>
      </c>
      <c r="AU687" s="247" t="s">
        <v>78</v>
      </c>
      <c r="AV687" s="14" t="s">
        <v>78</v>
      </c>
      <c r="AW687" s="14" t="s">
        <v>31</v>
      </c>
      <c r="AX687" s="14" t="s">
        <v>69</v>
      </c>
      <c r="AY687" s="247" t="s">
        <v>254</v>
      </c>
    </row>
    <row r="688" s="14" customFormat="1">
      <c r="A688" s="14"/>
      <c r="B688" s="237"/>
      <c r="C688" s="238"/>
      <c r="D688" s="220" t="s">
        <v>268</v>
      </c>
      <c r="E688" s="239" t="s">
        <v>19</v>
      </c>
      <c r="F688" s="240" t="s">
        <v>977</v>
      </c>
      <c r="G688" s="238"/>
      <c r="H688" s="241">
        <v>13</v>
      </c>
      <c r="I688" s="242"/>
      <c r="J688" s="238"/>
      <c r="K688" s="238"/>
      <c r="L688" s="243"/>
      <c r="M688" s="244"/>
      <c r="N688" s="245"/>
      <c r="O688" s="245"/>
      <c r="P688" s="245"/>
      <c r="Q688" s="245"/>
      <c r="R688" s="245"/>
      <c r="S688" s="245"/>
      <c r="T688" s="245"/>
      <c r="U688" s="246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T688" s="247" t="s">
        <v>268</v>
      </c>
      <c r="AU688" s="247" t="s">
        <v>78</v>
      </c>
      <c r="AV688" s="14" t="s">
        <v>78</v>
      </c>
      <c r="AW688" s="14" t="s">
        <v>31</v>
      </c>
      <c r="AX688" s="14" t="s">
        <v>69</v>
      </c>
      <c r="AY688" s="247" t="s">
        <v>254</v>
      </c>
    </row>
    <row r="689" s="15" customFormat="1">
      <c r="A689" s="15"/>
      <c r="B689" s="248"/>
      <c r="C689" s="249"/>
      <c r="D689" s="220" t="s">
        <v>268</v>
      </c>
      <c r="E689" s="250" t="s">
        <v>19</v>
      </c>
      <c r="F689" s="251" t="s">
        <v>285</v>
      </c>
      <c r="G689" s="249"/>
      <c r="H689" s="252">
        <v>75.140000000000001</v>
      </c>
      <c r="I689" s="253"/>
      <c r="J689" s="249"/>
      <c r="K689" s="249"/>
      <c r="L689" s="254"/>
      <c r="M689" s="255"/>
      <c r="N689" s="256"/>
      <c r="O689" s="256"/>
      <c r="P689" s="256"/>
      <c r="Q689" s="256"/>
      <c r="R689" s="256"/>
      <c r="S689" s="256"/>
      <c r="T689" s="256"/>
      <c r="U689" s="257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T689" s="258" t="s">
        <v>268</v>
      </c>
      <c r="AU689" s="258" t="s">
        <v>78</v>
      </c>
      <c r="AV689" s="15" t="s">
        <v>262</v>
      </c>
      <c r="AW689" s="15" t="s">
        <v>31</v>
      </c>
      <c r="AX689" s="15" t="s">
        <v>74</v>
      </c>
      <c r="AY689" s="258" t="s">
        <v>254</v>
      </c>
    </row>
    <row r="690" s="2" customFormat="1" ht="16.5" customHeight="1">
      <c r="A690" s="40"/>
      <c r="B690" s="41"/>
      <c r="C690" s="259" t="s">
        <v>985</v>
      </c>
      <c r="D690" s="259" t="s">
        <v>308</v>
      </c>
      <c r="E690" s="260" t="s">
        <v>986</v>
      </c>
      <c r="F690" s="261" t="s">
        <v>987</v>
      </c>
      <c r="G690" s="262" t="s">
        <v>299</v>
      </c>
      <c r="H690" s="263">
        <v>78.897000000000006</v>
      </c>
      <c r="I690" s="264"/>
      <c r="J690" s="265">
        <f>ROUND(I690*H690,2)</f>
        <v>0</v>
      </c>
      <c r="K690" s="261" t="s">
        <v>261</v>
      </c>
      <c r="L690" s="266"/>
      <c r="M690" s="267" t="s">
        <v>19</v>
      </c>
      <c r="N690" s="268" t="s">
        <v>41</v>
      </c>
      <c r="O690" s="86"/>
      <c r="P690" s="216">
        <f>O690*H690</f>
        <v>0</v>
      </c>
      <c r="Q690" s="216">
        <v>0.00027999999999999998</v>
      </c>
      <c r="R690" s="216">
        <f>Q690*H690</f>
        <v>0.022091159999999999</v>
      </c>
      <c r="S690" s="216">
        <v>0</v>
      </c>
      <c r="T690" s="216">
        <f>S690*H690</f>
        <v>0</v>
      </c>
      <c r="U690" s="217" t="s">
        <v>19</v>
      </c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  <c r="AR690" s="218" t="s">
        <v>497</v>
      </c>
      <c r="AT690" s="218" t="s">
        <v>308</v>
      </c>
      <c r="AU690" s="218" t="s">
        <v>78</v>
      </c>
      <c r="AY690" s="19" t="s">
        <v>254</v>
      </c>
      <c r="BE690" s="219">
        <f>IF(N690="základní",J690,0)</f>
        <v>0</v>
      </c>
      <c r="BF690" s="219">
        <f>IF(N690="snížená",J690,0)</f>
        <v>0</v>
      </c>
      <c r="BG690" s="219">
        <f>IF(N690="zákl. přenesená",J690,0)</f>
        <v>0</v>
      </c>
      <c r="BH690" s="219">
        <f>IF(N690="sníž. přenesená",J690,0)</f>
        <v>0</v>
      </c>
      <c r="BI690" s="219">
        <f>IF(N690="nulová",J690,0)</f>
        <v>0</v>
      </c>
      <c r="BJ690" s="19" t="s">
        <v>78</v>
      </c>
      <c r="BK690" s="219">
        <f>ROUND(I690*H690,2)</f>
        <v>0</v>
      </c>
      <c r="BL690" s="19" t="s">
        <v>374</v>
      </c>
      <c r="BM690" s="218" t="s">
        <v>988</v>
      </c>
    </row>
    <row r="691" s="2" customFormat="1">
      <c r="A691" s="40"/>
      <c r="B691" s="41"/>
      <c r="C691" s="42"/>
      <c r="D691" s="220" t="s">
        <v>264</v>
      </c>
      <c r="E691" s="42"/>
      <c r="F691" s="221" t="s">
        <v>987</v>
      </c>
      <c r="G691" s="42"/>
      <c r="H691" s="42"/>
      <c r="I691" s="222"/>
      <c r="J691" s="42"/>
      <c r="K691" s="42"/>
      <c r="L691" s="46"/>
      <c r="M691" s="223"/>
      <c r="N691" s="224"/>
      <c r="O691" s="86"/>
      <c r="P691" s="86"/>
      <c r="Q691" s="86"/>
      <c r="R691" s="86"/>
      <c r="S691" s="86"/>
      <c r="T691" s="86"/>
      <c r="U691" s="87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  <c r="AT691" s="19" t="s">
        <v>264</v>
      </c>
      <c r="AU691" s="19" t="s">
        <v>78</v>
      </c>
    </row>
    <row r="692" s="14" customFormat="1">
      <c r="A692" s="14"/>
      <c r="B692" s="237"/>
      <c r="C692" s="238"/>
      <c r="D692" s="220" t="s">
        <v>268</v>
      </c>
      <c r="E692" s="239" t="s">
        <v>19</v>
      </c>
      <c r="F692" s="240" t="s">
        <v>972</v>
      </c>
      <c r="G692" s="238"/>
      <c r="H692" s="241">
        <v>8.9000000000000004</v>
      </c>
      <c r="I692" s="242"/>
      <c r="J692" s="238"/>
      <c r="K692" s="238"/>
      <c r="L692" s="243"/>
      <c r="M692" s="244"/>
      <c r="N692" s="245"/>
      <c r="O692" s="245"/>
      <c r="P692" s="245"/>
      <c r="Q692" s="245"/>
      <c r="R692" s="245"/>
      <c r="S692" s="245"/>
      <c r="T692" s="245"/>
      <c r="U692" s="246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T692" s="247" t="s">
        <v>268</v>
      </c>
      <c r="AU692" s="247" t="s">
        <v>78</v>
      </c>
      <c r="AV692" s="14" t="s">
        <v>78</v>
      </c>
      <c r="AW692" s="14" t="s">
        <v>31</v>
      </c>
      <c r="AX692" s="14" t="s">
        <v>69</v>
      </c>
      <c r="AY692" s="247" t="s">
        <v>254</v>
      </c>
    </row>
    <row r="693" s="14" customFormat="1">
      <c r="A693" s="14"/>
      <c r="B693" s="237"/>
      <c r="C693" s="238"/>
      <c r="D693" s="220" t="s">
        <v>268</v>
      </c>
      <c r="E693" s="239" t="s">
        <v>19</v>
      </c>
      <c r="F693" s="240" t="s">
        <v>984</v>
      </c>
      <c r="G693" s="238"/>
      <c r="H693" s="241">
        <v>20.899999999999999</v>
      </c>
      <c r="I693" s="242"/>
      <c r="J693" s="238"/>
      <c r="K693" s="238"/>
      <c r="L693" s="243"/>
      <c r="M693" s="244"/>
      <c r="N693" s="245"/>
      <c r="O693" s="245"/>
      <c r="P693" s="245"/>
      <c r="Q693" s="245"/>
      <c r="R693" s="245"/>
      <c r="S693" s="245"/>
      <c r="T693" s="245"/>
      <c r="U693" s="246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T693" s="247" t="s">
        <v>268</v>
      </c>
      <c r="AU693" s="247" t="s">
        <v>78</v>
      </c>
      <c r="AV693" s="14" t="s">
        <v>78</v>
      </c>
      <c r="AW693" s="14" t="s">
        <v>31</v>
      </c>
      <c r="AX693" s="14" t="s">
        <v>69</v>
      </c>
      <c r="AY693" s="247" t="s">
        <v>254</v>
      </c>
    </row>
    <row r="694" s="14" customFormat="1">
      <c r="A694" s="14"/>
      <c r="B694" s="237"/>
      <c r="C694" s="238"/>
      <c r="D694" s="220" t="s">
        <v>268</v>
      </c>
      <c r="E694" s="239" t="s">
        <v>19</v>
      </c>
      <c r="F694" s="240" t="s">
        <v>974</v>
      </c>
      <c r="G694" s="238"/>
      <c r="H694" s="241">
        <v>13</v>
      </c>
      <c r="I694" s="242"/>
      <c r="J694" s="238"/>
      <c r="K694" s="238"/>
      <c r="L694" s="243"/>
      <c r="M694" s="244"/>
      <c r="N694" s="245"/>
      <c r="O694" s="245"/>
      <c r="P694" s="245"/>
      <c r="Q694" s="245"/>
      <c r="R694" s="245"/>
      <c r="S694" s="245"/>
      <c r="T694" s="245"/>
      <c r="U694" s="246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T694" s="247" t="s">
        <v>268</v>
      </c>
      <c r="AU694" s="247" t="s">
        <v>78</v>
      </c>
      <c r="AV694" s="14" t="s">
        <v>78</v>
      </c>
      <c r="AW694" s="14" t="s">
        <v>31</v>
      </c>
      <c r="AX694" s="14" t="s">
        <v>69</v>
      </c>
      <c r="AY694" s="247" t="s">
        <v>254</v>
      </c>
    </row>
    <row r="695" s="14" customFormat="1">
      <c r="A695" s="14"/>
      <c r="B695" s="237"/>
      <c r="C695" s="238"/>
      <c r="D695" s="220" t="s">
        <v>268</v>
      </c>
      <c r="E695" s="239" t="s">
        <v>19</v>
      </c>
      <c r="F695" s="240" t="s">
        <v>975</v>
      </c>
      <c r="G695" s="238"/>
      <c r="H695" s="241">
        <v>5.1399999999999997</v>
      </c>
      <c r="I695" s="242"/>
      <c r="J695" s="238"/>
      <c r="K695" s="238"/>
      <c r="L695" s="243"/>
      <c r="M695" s="244"/>
      <c r="N695" s="245"/>
      <c r="O695" s="245"/>
      <c r="P695" s="245"/>
      <c r="Q695" s="245"/>
      <c r="R695" s="245"/>
      <c r="S695" s="245"/>
      <c r="T695" s="245"/>
      <c r="U695" s="246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T695" s="247" t="s">
        <v>268</v>
      </c>
      <c r="AU695" s="247" t="s">
        <v>78</v>
      </c>
      <c r="AV695" s="14" t="s">
        <v>78</v>
      </c>
      <c r="AW695" s="14" t="s">
        <v>31</v>
      </c>
      <c r="AX695" s="14" t="s">
        <v>69</v>
      </c>
      <c r="AY695" s="247" t="s">
        <v>254</v>
      </c>
    </row>
    <row r="696" s="14" customFormat="1">
      <c r="A696" s="14"/>
      <c r="B696" s="237"/>
      <c r="C696" s="238"/>
      <c r="D696" s="220" t="s">
        <v>268</v>
      </c>
      <c r="E696" s="239" t="s">
        <v>19</v>
      </c>
      <c r="F696" s="240" t="s">
        <v>976</v>
      </c>
      <c r="G696" s="238"/>
      <c r="H696" s="241">
        <v>14.199999999999999</v>
      </c>
      <c r="I696" s="242"/>
      <c r="J696" s="238"/>
      <c r="K696" s="238"/>
      <c r="L696" s="243"/>
      <c r="M696" s="244"/>
      <c r="N696" s="245"/>
      <c r="O696" s="245"/>
      <c r="P696" s="245"/>
      <c r="Q696" s="245"/>
      <c r="R696" s="245"/>
      <c r="S696" s="245"/>
      <c r="T696" s="245"/>
      <c r="U696" s="246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T696" s="247" t="s">
        <v>268</v>
      </c>
      <c r="AU696" s="247" t="s">
        <v>78</v>
      </c>
      <c r="AV696" s="14" t="s">
        <v>78</v>
      </c>
      <c r="AW696" s="14" t="s">
        <v>31</v>
      </c>
      <c r="AX696" s="14" t="s">
        <v>69</v>
      </c>
      <c r="AY696" s="247" t="s">
        <v>254</v>
      </c>
    </row>
    <row r="697" s="14" customFormat="1">
      <c r="A697" s="14"/>
      <c r="B697" s="237"/>
      <c r="C697" s="238"/>
      <c r="D697" s="220" t="s">
        <v>268</v>
      </c>
      <c r="E697" s="239" t="s">
        <v>19</v>
      </c>
      <c r="F697" s="240" t="s">
        <v>977</v>
      </c>
      <c r="G697" s="238"/>
      <c r="H697" s="241">
        <v>13</v>
      </c>
      <c r="I697" s="242"/>
      <c r="J697" s="238"/>
      <c r="K697" s="238"/>
      <c r="L697" s="243"/>
      <c r="M697" s="244"/>
      <c r="N697" s="245"/>
      <c r="O697" s="245"/>
      <c r="P697" s="245"/>
      <c r="Q697" s="245"/>
      <c r="R697" s="245"/>
      <c r="S697" s="245"/>
      <c r="T697" s="245"/>
      <c r="U697" s="246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47" t="s">
        <v>268</v>
      </c>
      <c r="AU697" s="247" t="s">
        <v>78</v>
      </c>
      <c r="AV697" s="14" t="s">
        <v>78</v>
      </c>
      <c r="AW697" s="14" t="s">
        <v>31</v>
      </c>
      <c r="AX697" s="14" t="s">
        <v>69</v>
      </c>
      <c r="AY697" s="247" t="s">
        <v>254</v>
      </c>
    </row>
    <row r="698" s="15" customFormat="1">
      <c r="A698" s="15"/>
      <c r="B698" s="248"/>
      <c r="C698" s="249"/>
      <c r="D698" s="220" t="s">
        <v>268</v>
      </c>
      <c r="E698" s="250" t="s">
        <v>19</v>
      </c>
      <c r="F698" s="251" t="s">
        <v>285</v>
      </c>
      <c r="G698" s="249"/>
      <c r="H698" s="252">
        <v>75.140000000000001</v>
      </c>
      <c r="I698" s="253"/>
      <c r="J698" s="249"/>
      <c r="K698" s="249"/>
      <c r="L698" s="254"/>
      <c r="M698" s="255"/>
      <c r="N698" s="256"/>
      <c r="O698" s="256"/>
      <c r="P698" s="256"/>
      <c r="Q698" s="256"/>
      <c r="R698" s="256"/>
      <c r="S698" s="256"/>
      <c r="T698" s="256"/>
      <c r="U698" s="257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T698" s="258" t="s">
        <v>268</v>
      </c>
      <c r="AU698" s="258" t="s">
        <v>78</v>
      </c>
      <c r="AV698" s="15" t="s">
        <v>262</v>
      </c>
      <c r="AW698" s="15" t="s">
        <v>31</v>
      </c>
      <c r="AX698" s="15" t="s">
        <v>74</v>
      </c>
      <c r="AY698" s="258" t="s">
        <v>254</v>
      </c>
    </row>
    <row r="699" s="14" customFormat="1">
      <c r="A699" s="14"/>
      <c r="B699" s="237"/>
      <c r="C699" s="238"/>
      <c r="D699" s="220" t="s">
        <v>268</v>
      </c>
      <c r="E699" s="238"/>
      <c r="F699" s="240" t="s">
        <v>989</v>
      </c>
      <c r="G699" s="238"/>
      <c r="H699" s="241">
        <v>78.897000000000006</v>
      </c>
      <c r="I699" s="242"/>
      <c r="J699" s="238"/>
      <c r="K699" s="238"/>
      <c r="L699" s="243"/>
      <c r="M699" s="244"/>
      <c r="N699" s="245"/>
      <c r="O699" s="245"/>
      <c r="P699" s="245"/>
      <c r="Q699" s="245"/>
      <c r="R699" s="245"/>
      <c r="S699" s="245"/>
      <c r="T699" s="245"/>
      <c r="U699" s="246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T699" s="247" t="s">
        <v>268</v>
      </c>
      <c r="AU699" s="247" t="s">
        <v>78</v>
      </c>
      <c r="AV699" s="14" t="s">
        <v>78</v>
      </c>
      <c r="AW699" s="14" t="s">
        <v>4</v>
      </c>
      <c r="AX699" s="14" t="s">
        <v>74</v>
      </c>
      <c r="AY699" s="247" t="s">
        <v>254</v>
      </c>
    </row>
    <row r="700" s="2" customFormat="1" ht="24.15" customHeight="1">
      <c r="A700" s="40"/>
      <c r="B700" s="41"/>
      <c r="C700" s="207" t="s">
        <v>990</v>
      </c>
      <c r="D700" s="207" t="s">
        <v>258</v>
      </c>
      <c r="E700" s="208" t="s">
        <v>991</v>
      </c>
      <c r="F700" s="209" t="s">
        <v>992</v>
      </c>
      <c r="G700" s="210" t="s">
        <v>828</v>
      </c>
      <c r="H700" s="270"/>
      <c r="I700" s="212"/>
      <c r="J700" s="213">
        <f>ROUND(I700*H700,2)</f>
        <v>0</v>
      </c>
      <c r="K700" s="209" t="s">
        <v>261</v>
      </c>
      <c r="L700" s="46"/>
      <c r="M700" s="214" t="s">
        <v>19</v>
      </c>
      <c r="N700" s="215" t="s">
        <v>41</v>
      </c>
      <c r="O700" s="86"/>
      <c r="P700" s="216">
        <f>O700*H700</f>
        <v>0</v>
      </c>
      <c r="Q700" s="216">
        <v>0</v>
      </c>
      <c r="R700" s="216">
        <f>Q700*H700</f>
        <v>0</v>
      </c>
      <c r="S700" s="216">
        <v>0</v>
      </c>
      <c r="T700" s="216">
        <f>S700*H700</f>
        <v>0</v>
      </c>
      <c r="U700" s="217" t="s">
        <v>19</v>
      </c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R700" s="218" t="s">
        <v>374</v>
      </c>
      <c r="AT700" s="218" t="s">
        <v>258</v>
      </c>
      <c r="AU700" s="218" t="s">
        <v>78</v>
      </c>
      <c r="AY700" s="19" t="s">
        <v>254</v>
      </c>
      <c r="BE700" s="219">
        <f>IF(N700="základní",J700,0)</f>
        <v>0</v>
      </c>
      <c r="BF700" s="219">
        <f>IF(N700="snížená",J700,0)</f>
        <v>0</v>
      </c>
      <c r="BG700" s="219">
        <f>IF(N700="zákl. přenesená",J700,0)</f>
        <v>0</v>
      </c>
      <c r="BH700" s="219">
        <f>IF(N700="sníž. přenesená",J700,0)</f>
        <v>0</v>
      </c>
      <c r="BI700" s="219">
        <f>IF(N700="nulová",J700,0)</f>
        <v>0</v>
      </c>
      <c r="BJ700" s="19" t="s">
        <v>78</v>
      </c>
      <c r="BK700" s="219">
        <f>ROUND(I700*H700,2)</f>
        <v>0</v>
      </c>
      <c r="BL700" s="19" t="s">
        <v>374</v>
      </c>
      <c r="BM700" s="218" t="s">
        <v>993</v>
      </c>
    </row>
    <row r="701" s="2" customFormat="1">
      <c r="A701" s="40"/>
      <c r="B701" s="41"/>
      <c r="C701" s="42"/>
      <c r="D701" s="220" t="s">
        <v>264</v>
      </c>
      <c r="E701" s="42"/>
      <c r="F701" s="221" t="s">
        <v>994</v>
      </c>
      <c r="G701" s="42"/>
      <c r="H701" s="42"/>
      <c r="I701" s="222"/>
      <c r="J701" s="42"/>
      <c r="K701" s="42"/>
      <c r="L701" s="46"/>
      <c r="M701" s="223"/>
      <c r="N701" s="224"/>
      <c r="O701" s="86"/>
      <c r="P701" s="86"/>
      <c r="Q701" s="86"/>
      <c r="R701" s="86"/>
      <c r="S701" s="86"/>
      <c r="T701" s="86"/>
      <c r="U701" s="87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  <c r="AT701" s="19" t="s">
        <v>264</v>
      </c>
      <c r="AU701" s="19" t="s">
        <v>78</v>
      </c>
    </row>
    <row r="702" s="2" customFormat="1">
      <c r="A702" s="40"/>
      <c r="B702" s="41"/>
      <c r="C702" s="42"/>
      <c r="D702" s="225" t="s">
        <v>266</v>
      </c>
      <c r="E702" s="42"/>
      <c r="F702" s="226" t="s">
        <v>995</v>
      </c>
      <c r="G702" s="42"/>
      <c r="H702" s="42"/>
      <c r="I702" s="222"/>
      <c r="J702" s="42"/>
      <c r="K702" s="42"/>
      <c r="L702" s="46"/>
      <c r="M702" s="223"/>
      <c r="N702" s="224"/>
      <c r="O702" s="86"/>
      <c r="P702" s="86"/>
      <c r="Q702" s="86"/>
      <c r="R702" s="86"/>
      <c r="S702" s="86"/>
      <c r="T702" s="86"/>
      <c r="U702" s="87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T702" s="19" t="s">
        <v>266</v>
      </c>
      <c r="AU702" s="19" t="s">
        <v>78</v>
      </c>
    </row>
    <row r="703" s="12" customFormat="1" ht="22.8" customHeight="1">
      <c r="A703" s="12"/>
      <c r="B703" s="191"/>
      <c r="C703" s="192"/>
      <c r="D703" s="193" t="s">
        <v>68</v>
      </c>
      <c r="E703" s="205" t="s">
        <v>996</v>
      </c>
      <c r="F703" s="205" t="s">
        <v>997</v>
      </c>
      <c r="G703" s="192"/>
      <c r="H703" s="192"/>
      <c r="I703" s="195"/>
      <c r="J703" s="206">
        <f>BK703</f>
        <v>0</v>
      </c>
      <c r="K703" s="192"/>
      <c r="L703" s="197"/>
      <c r="M703" s="198"/>
      <c r="N703" s="199"/>
      <c r="O703" s="199"/>
      <c r="P703" s="200">
        <f>SUM(P704:P778)</f>
        <v>0</v>
      </c>
      <c r="Q703" s="199"/>
      <c r="R703" s="200">
        <f>SUM(R704:R778)</f>
        <v>0.60985558999999989</v>
      </c>
      <c r="S703" s="199"/>
      <c r="T703" s="200">
        <f>SUM(T704:T778)</f>
        <v>0</v>
      </c>
      <c r="U703" s="201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R703" s="202" t="s">
        <v>78</v>
      </c>
      <c r="AT703" s="203" t="s">
        <v>68</v>
      </c>
      <c r="AU703" s="203" t="s">
        <v>74</v>
      </c>
      <c r="AY703" s="202" t="s">
        <v>254</v>
      </c>
      <c r="BK703" s="204">
        <f>SUM(BK704:BK778)</f>
        <v>0</v>
      </c>
    </row>
    <row r="704" s="2" customFormat="1" ht="16.5" customHeight="1">
      <c r="A704" s="40"/>
      <c r="B704" s="41"/>
      <c r="C704" s="207" t="s">
        <v>998</v>
      </c>
      <c r="D704" s="207" t="s">
        <v>258</v>
      </c>
      <c r="E704" s="208" t="s">
        <v>999</v>
      </c>
      <c r="F704" s="209" t="s">
        <v>1000</v>
      </c>
      <c r="G704" s="210" t="s">
        <v>83</v>
      </c>
      <c r="H704" s="211">
        <v>20.875</v>
      </c>
      <c r="I704" s="212"/>
      <c r="J704" s="213">
        <f>ROUND(I704*H704,2)</f>
        <v>0</v>
      </c>
      <c r="K704" s="209" t="s">
        <v>261</v>
      </c>
      <c r="L704" s="46"/>
      <c r="M704" s="214" t="s">
        <v>19</v>
      </c>
      <c r="N704" s="215" t="s">
        <v>41</v>
      </c>
      <c r="O704" s="86"/>
      <c r="P704" s="216">
        <f>O704*H704</f>
        <v>0</v>
      </c>
      <c r="Q704" s="216">
        <v>0.00029999999999999997</v>
      </c>
      <c r="R704" s="216">
        <f>Q704*H704</f>
        <v>0.0062624999999999998</v>
      </c>
      <c r="S704" s="216">
        <v>0</v>
      </c>
      <c r="T704" s="216">
        <f>S704*H704</f>
        <v>0</v>
      </c>
      <c r="U704" s="217" t="s">
        <v>19</v>
      </c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R704" s="218" t="s">
        <v>374</v>
      </c>
      <c r="AT704" s="218" t="s">
        <v>258</v>
      </c>
      <c r="AU704" s="218" t="s">
        <v>78</v>
      </c>
      <c r="AY704" s="19" t="s">
        <v>254</v>
      </c>
      <c r="BE704" s="219">
        <f>IF(N704="základní",J704,0)</f>
        <v>0</v>
      </c>
      <c r="BF704" s="219">
        <f>IF(N704="snížená",J704,0)</f>
        <v>0</v>
      </c>
      <c r="BG704" s="219">
        <f>IF(N704="zákl. přenesená",J704,0)</f>
        <v>0</v>
      </c>
      <c r="BH704" s="219">
        <f>IF(N704="sníž. přenesená",J704,0)</f>
        <v>0</v>
      </c>
      <c r="BI704" s="219">
        <f>IF(N704="nulová",J704,0)</f>
        <v>0</v>
      </c>
      <c r="BJ704" s="19" t="s">
        <v>78</v>
      </c>
      <c r="BK704" s="219">
        <f>ROUND(I704*H704,2)</f>
        <v>0</v>
      </c>
      <c r="BL704" s="19" t="s">
        <v>374</v>
      </c>
      <c r="BM704" s="218" t="s">
        <v>1001</v>
      </c>
    </row>
    <row r="705" s="2" customFormat="1">
      <c r="A705" s="40"/>
      <c r="B705" s="41"/>
      <c r="C705" s="42"/>
      <c r="D705" s="220" t="s">
        <v>264</v>
      </c>
      <c r="E705" s="42"/>
      <c r="F705" s="221" t="s">
        <v>1002</v>
      </c>
      <c r="G705" s="42"/>
      <c r="H705" s="42"/>
      <c r="I705" s="222"/>
      <c r="J705" s="42"/>
      <c r="K705" s="42"/>
      <c r="L705" s="46"/>
      <c r="M705" s="223"/>
      <c r="N705" s="224"/>
      <c r="O705" s="86"/>
      <c r="P705" s="86"/>
      <c r="Q705" s="86"/>
      <c r="R705" s="86"/>
      <c r="S705" s="86"/>
      <c r="T705" s="86"/>
      <c r="U705" s="87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T705" s="19" t="s">
        <v>264</v>
      </c>
      <c r="AU705" s="19" t="s">
        <v>78</v>
      </c>
    </row>
    <row r="706" s="2" customFormat="1">
      <c r="A706" s="40"/>
      <c r="B706" s="41"/>
      <c r="C706" s="42"/>
      <c r="D706" s="225" t="s">
        <v>266</v>
      </c>
      <c r="E706" s="42"/>
      <c r="F706" s="226" t="s">
        <v>1003</v>
      </c>
      <c r="G706" s="42"/>
      <c r="H706" s="42"/>
      <c r="I706" s="222"/>
      <c r="J706" s="42"/>
      <c r="K706" s="42"/>
      <c r="L706" s="46"/>
      <c r="M706" s="223"/>
      <c r="N706" s="224"/>
      <c r="O706" s="86"/>
      <c r="P706" s="86"/>
      <c r="Q706" s="86"/>
      <c r="R706" s="86"/>
      <c r="S706" s="86"/>
      <c r="T706" s="86"/>
      <c r="U706" s="87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T706" s="19" t="s">
        <v>266</v>
      </c>
      <c r="AU706" s="19" t="s">
        <v>78</v>
      </c>
    </row>
    <row r="707" s="14" customFormat="1">
      <c r="A707" s="14"/>
      <c r="B707" s="237"/>
      <c r="C707" s="238"/>
      <c r="D707" s="220" t="s">
        <v>268</v>
      </c>
      <c r="E707" s="239" t="s">
        <v>19</v>
      </c>
      <c r="F707" s="240" t="s">
        <v>163</v>
      </c>
      <c r="G707" s="238"/>
      <c r="H707" s="241">
        <v>3.21</v>
      </c>
      <c r="I707" s="242"/>
      <c r="J707" s="238"/>
      <c r="K707" s="238"/>
      <c r="L707" s="243"/>
      <c r="M707" s="244"/>
      <c r="N707" s="245"/>
      <c r="O707" s="245"/>
      <c r="P707" s="245"/>
      <c r="Q707" s="245"/>
      <c r="R707" s="245"/>
      <c r="S707" s="245"/>
      <c r="T707" s="245"/>
      <c r="U707" s="246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T707" s="247" t="s">
        <v>268</v>
      </c>
      <c r="AU707" s="247" t="s">
        <v>78</v>
      </c>
      <c r="AV707" s="14" t="s">
        <v>78</v>
      </c>
      <c r="AW707" s="14" t="s">
        <v>31</v>
      </c>
      <c r="AX707" s="14" t="s">
        <v>69</v>
      </c>
      <c r="AY707" s="247" t="s">
        <v>254</v>
      </c>
    </row>
    <row r="708" s="14" customFormat="1">
      <c r="A708" s="14"/>
      <c r="B708" s="237"/>
      <c r="C708" s="238"/>
      <c r="D708" s="220" t="s">
        <v>268</v>
      </c>
      <c r="E708" s="239" t="s">
        <v>19</v>
      </c>
      <c r="F708" s="240" t="s">
        <v>166</v>
      </c>
      <c r="G708" s="238"/>
      <c r="H708" s="241">
        <v>17.664999999999999</v>
      </c>
      <c r="I708" s="242"/>
      <c r="J708" s="238"/>
      <c r="K708" s="238"/>
      <c r="L708" s="243"/>
      <c r="M708" s="244"/>
      <c r="N708" s="245"/>
      <c r="O708" s="245"/>
      <c r="P708" s="245"/>
      <c r="Q708" s="245"/>
      <c r="R708" s="245"/>
      <c r="S708" s="245"/>
      <c r="T708" s="245"/>
      <c r="U708" s="246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47" t="s">
        <v>268</v>
      </c>
      <c r="AU708" s="247" t="s">
        <v>78</v>
      </c>
      <c r="AV708" s="14" t="s">
        <v>78</v>
      </c>
      <c r="AW708" s="14" t="s">
        <v>31</v>
      </c>
      <c r="AX708" s="14" t="s">
        <v>69</v>
      </c>
      <c r="AY708" s="247" t="s">
        <v>254</v>
      </c>
    </row>
    <row r="709" s="2" customFormat="1" ht="24.15" customHeight="1">
      <c r="A709" s="40"/>
      <c r="B709" s="41"/>
      <c r="C709" s="207" t="s">
        <v>1004</v>
      </c>
      <c r="D709" s="207" t="s">
        <v>258</v>
      </c>
      <c r="E709" s="208" t="s">
        <v>1005</v>
      </c>
      <c r="F709" s="209" t="s">
        <v>1006</v>
      </c>
      <c r="G709" s="210" t="s">
        <v>83</v>
      </c>
      <c r="H709" s="211">
        <v>9.4499999999999993</v>
      </c>
      <c r="I709" s="212"/>
      <c r="J709" s="213">
        <f>ROUND(I709*H709,2)</f>
        <v>0</v>
      </c>
      <c r="K709" s="209" t="s">
        <v>261</v>
      </c>
      <c r="L709" s="46"/>
      <c r="M709" s="214" t="s">
        <v>19</v>
      </c>
      <c r="N709" s="215" t="s">
        <v>41</v>
      </c>
      <c r="O709" s="86"/>
      <c r="P709" s="216">
        <f>O709*H709</f>
        <v>0</v>
      </c>
      <c r="Q709" s="216">
        <v>0.0015</v>
      </c>
      <c r="R709" s="216">
        <f>Q709*H709</f>
        <v>0.014174999999999998</v>
      </c>
      <c r="S709" s="216">
        <v>0</v>
      </c>
      <c r="T709" s="216">
        <f>S709*H709</f>
        <v>0</v>
      </c>
      <c r="U709" s="217" t="s">
        <v>19</v>
      </c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R709" s="218" t="s">
        <v>374</v>
      </c>
      <c r="AT709" s="218" t="s">
        <v>258</v>
      </c>
      <c r="AU709" s="218" t="s">
        <v>78</v>
      </c>
      <c r="AY709" s="19" t="s">
        <v>254</v>
      </c>
      <c r="BE709" s="219">
        <f>IF(N709="základní",J709,0)</f>
        <v>0</v>
      </c>
      <c r="BF709" s="219">
        <f>IF(N709="snížená",J709,0)</f>
        <v>0</v>
      </c>
      <c r="BG709" s="219">
        <f>IF(N709="zákl. přenesená",J709,0)</f>
        <v>0</v>
      </c>
      <c r="BH709" s="219">
        <f>IF(N709="sníž. přenesená",J709,0)</f>
        <v>0</v>
      </c>
      <c r="BI709" s="219">
        <f>IF(N709="nulová",J709,0)</f>
        <v>0</v>
      </c>
      <c r="BJ709" s="19" t="s">
        <v>78</v>
      </c>
      <c r="BK709" s="219">
        <f>ROUND(I709*H709,2)</f>
        <v>0</v>
      </c>
      <c r="BL709" s="19" t="s">
        <v>374</v>
      </c>
      <c r="BM709" s="218" t="s">
        <v>1007</v>
      </c>
    </row>
    <row r="710" s="2" customFormat="1">
      <c r="A710" s="40"/>
      <c r="B710" s="41"/>
      <c r="C710" s="42"/>
      <c r="D710" s="220" t="s">
        <v>264</v>
      </c>
      <c r="E710" s="42"/>
      <c r="F710" s="221" t="s">
        <v>1008</v>
      </c>
      <c r="G710" s="42"/>
      <c r="H710" s="42"/>
      <c r="I710" s="222"/>
      <c r="J710" s="42"/>
      <c r="K710" s="42"/>
      <c r="L710" s="46"/>
      <c r="M710" s="223"/>
      <c r="N710" s="224"/>
      <c r="O710" s="86"/>
      <c r="P710" s="86"/>
      <c r="Q710" s="86"/>
      <c r="R710" s="86"/>
      <c r="S710" s="86"/>
      <c r="T710" s="86"/>
      <c r="U710" s="87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T710" s="19" t="s">
        <v>264</v>
      </c>
      <c r="AU710" s="19" t="s">
        <v>78</v>
      </c>
    </row>
    <row r="711" s="2" customFormat="1">
      <c r="A711" s="40"/>
      <c r="B711" s="41"/>
      <c r="C711" s="42"/>
      <c r="D711" s="225" t="s">
        <v>266</v>
      </c>
      <c r="E711" s="42"/>
      <c r="F711" s="226" t="s">
        <v>1009</v>
      </c>
      <c r="G711" s="42"/>
      <c r="H711" s="42"/>
      <c r="I711" s="222"/>
      <c r="J711" s="42"/>
      <c r="K711" s="42"/>
      <c r="L711" s="46"/>
      <c r="M711" s="223"/>
      <c r="N711" s="224"/>
      <c r="O711" s="86"/>
      <c r="P711" s="86"/>
      <c r="Q711" s="86"/>
      <c r="R711" s="86"/>
      <c r="S711" s="86"/>
      <c r="T711" s="86"/>
      <c r="U711" s="87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T711" s="19" t="s">
        <v>266</v>
      </c>
      <c r="AU711" s="19" t="s">
        <v>78</v>
      </c>
    </row>
    <row r="712" s="14" customFormat="1">
      <c r="A712" s="14"/>
      <c r="B712" s="237"/>
      <c r="C712" s="238"/>
      <c r="D712" s="220" t="s">
        <v>268</v>
      </c>
      <c r="E712" s="239" t="s">
        <v>19</v>
      </c>
      <c r="F712" s="240" t="s">
        <v>169</v>
      </c>
      <c r="G712" s="238"/>
      <c r="H712" s="241">
        <v>9.4499999999999993</v>
      </c>
      <c r="I712" s="242"/>
      <c r="J712" s="238"/>
      <c r="K712" s="238"/>
      <c r="L712" s="243"/>
      <c r="M712" s="244"/>
      <c r="N712" s="245"/>
      <c r="O712" s="245"/>
      <c r="P712" s="245"/>
      <c r="Q712" s="245"/>
      <c r="R712" s="245"/>
      <c r="S712" s="245"/>
      <c r="T712" s="245"/>
      <c r="U712" s="246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T712" s="247" t="s">
        <v>268</v>
      </c>
      <c r="AU712" s="247" t="s">
        <v>78</v>
      </c>
      <c r="AV712" s="14" t="s">
        <v>78</v>
      </c>
      <c r="AW712" s="14" t="s">
        <v>31</v>
      </c>
      <c r="AX712" s="14" t="s">
        <v>69</v>
      </c>
      <c r="AY712" s="247" t="s">
        <v>254</v>
      </c>
    </row>
    <row r="713" s="2" customFormat="1" ht="24.15" customHeight="1">
      <c r="A713" s="40"/>
      <c r="B713" s="41"/>
      <c r="C713" s="207" t="s">
        <v>1010</v>
      </c>
      <c r="D713" s="207" t="s">
        <v>258</v>
      </c>
      <c r="E713" s="208" t="s">
        <v>1011</v>
      </c>
      <c r="F713" s="209" t="s">
        <v>1012</v>
      </c>
      <c r="G713" s="210" t="s">
        <v>299</v>
      </c>
      <c r="H713" s="211">
        <v>6.2999999999999998</v>
      </c>
      <c r="I713" s="212"/>
      <c r="J713" s="213">
        <f>ROUND(I713*H713,2)</f>
        <v>0</v>
      </c>
      <c r="K713" s="209" t="s">
        <v>261</v>
      </c>
      <c r="L713" s="46"/>
      <c r="M713" s="214" t="s">
        <v>19</v>
      </c>
      <c r="N713" s="215" t="s">
        <v>41</v>
      </c>
      <c r="O713" s="86"/>
      <c r="P713" s="216">
        <f>O713*H713</f>
        <v>0</v>
      </c>
      <c r="Q713" s="216">
        <v>0.00027999999999999998</v>
      </c>
      <c r="R713" s="216">
        <f>Q713*H713</f>
        <v>0.0017639999999999997</v>
      </c>
      <c r="S713" s="216">
        <v>0</v>
      </c>
      <c r="T713" s="216">
        <f>S713*H713</f>
        <v>0</v>
      </c>
      <c r="U713" s="217" t="s">
        <v>19</v>
      </c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R713" s="218" t="s">
        <v>374</v>
      </c>
      <c r="AT713" s="218" t="s">
        <v>258</v>
      </c>
      <c r="AU713" s="218" t="s">
        <v>78</v>
      </c>
      <c r="AY713" s="19" t="s">
        <v>254</v>
      </c>
      <c r="BE713" s="219">
        <f>IF(N713="základní",J713,0)</f>
        <v>0</v>
      </c>
      <c r="BF713" s="219">
        <f>IF(N713="snížená",J713,0)</f>
        <v>0</v>
      </c>
      <c r="BG713" s="219">
        <f>IF(N713="zákl. přenesená",J713,0)</f>
        <v>0</v>
      </c>
      <c r="BH713" s="219">
        <f>IF(N713="sníž. přenesená",J713,0)</f>
        <v>0</v>
      </c>
      <c r="BI713" s="219">
        <f>IF(N713="nulová",J713,0)</f>
        <v>0</v>
      </c>
      <c r="BJ713" s="19" t="s">
        <v>78</v>
      </c>
      <c r="BK713" s="219">
        <f>ROUND(I713*H713,2)</f>
        <v>0</v>
      </c>
      <c r="BL713" s="19" t="s">
        <v>374</v>
      </c>
      <c r="BM713" s="218" t="s">
        <v>1013</v>
      </c>
    </row>
    <row r="714" s="2" customFormat="1">
      <c r="A714" s="40"/>
      <c r="B714" s="41"/>
      <c r="C714" s="42"/>
      <c r="D714" s="220" t="s">
        <v>264</v>
      </c>
      <c r="E714" s="42"/>
      <c r="F714" s="221" t="s">
        <v>1014</v>
      </c>
      <c r="G714" s="42"/>
      <c r="H714" s="42"/>
      <c r="I714" s="222"/>
      <c r="J714" s="42"/>
      <c r="K714" s="42"/>
      <c r="L714" s="46"/>
      <c r="M714" s="223"/>
      <c r="N714" s="224"/>
      <c r="O714" s="86"/>
      <c r="P714" s="86"/>
      <c r="Q714" s="86"/>
      <c r="R714" s="86"/>
      <c r="S714" s="86"/>
      <c r="T714" s="86"/>
      <c r="U714" s="87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T714" s="19" t="s">
        <v>264</v>
      </c>
      <c r="AU714" s="19" t="s">
        <v>78</v>
      </c>
    </row>
    <row r="715" s="2" customFormat="1">
      <c r="A715" s="40"/>
      <c r="B715" s="41"/>
      <c r="C715" s="42"/>
      <c r="D715" s="225" t="s">
        <v>266</v>
      </c>
      <c r="E715" s="42"/>
      <c r="F715" s="226" t="s">
        <v>1015</v>
      </c>
      <c r="G715" s="42"/>
      <c r="H715" s="42"/>
      <c r="I715" s="222"/>
      <c r="J715" s="42"/>
      <c r="K715" s="42"/>
      <c r="L715" s="46"/>
      <c r="M715" s="223"/>
      <c r="N715" s="224"/>
      <c r="O715" s="86"/>
      <c r="P715" s="86"/>
      <c r="Q715" s="86"/>
      <c r="R715" s="86"/>
      <c r="S715" s="86"/>
      <c r="T715" s="86"/>
      <c r="U715" s="87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T715" s="19" t="s">
        <v>266</v>
      </c>
      <c r="AU715" s="19" t="s">
        <v>78</v>
      </c>
    </row>
    <row r="716" s="14" customFormat="1">
      <c r="A716" s="14"/>
      <c r="B716" s="237"/>
      <c r="C716" s="238"/>
      <c r="D716" s="220" t="s">
        <v>268</v>
      </c>
      <c r="E716" s="239" t="s">
        <v>19</v>
      </c>
      <c r="F716" s="240" t="s">
        <v>1016</v>
      </c>
      <c r="G716" s="238"/>
      <c r="H716" s="241">
        <v>4.9000000000000004</v>
      </c>
      <c r="I716" s="242"/>
      <c r="J716" s="238"/>
      <c r="K716" s="238"/>
      <c r="L716" s="243"/>
      <c r="M716" s="244"/>
      <c r="N716" s="245"/>
      <c r="O716" s="245"/>
      <c r="P716" s="245"/>
      <c r="Q716" s="245"/>
      <c r="R716" s="245"/>
      <c r="S716" s="245"/>
      <c r="T716" s="245"/>
      <c r="U716" s="246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47" t="s">
        <v>268</v>
      </c>
      <c r="AU716" s="247" t="s">
        <v>78</v>
      </c>
      <c r="AV716" s="14" t="s">
        <v>78</v>
      </c>
      <c r="AW716" s="14" t="s">
        <v>31</v>
      </c>
      <c r="AX716" s="14" t="s">
        <v>69</v>
      </c>
      <c r="AY716" s="247" t="s">
        <v>254</v>
      </c>
    </row>
    <row r="717" s="14" customFormat="1">
      <c r="A717" s="14"/>
      <c r="B717" s="237"/>
      <c r="C717" s="238"/>
      <c r="D717" s="220" t="s">
        <v>268</v>
      </c>
      <c r="E717" s="239" t="s">
        <v>19</v>
      </c>
      <c r="F717" s="240" t="s">
        <v>1017</v>
      </c>
      <c r="G717" s="238"/>
      <c r="H717" s="241">
        <v>1.3999999999999999</v>
      </c>
      <c r="I717" s="242"/>
      <c r="J717" s="238"/>
      <c r="K717" s="238"/>
      <c r="L717" s="243"/>
      <c r="M717" s="244"/>
      <c r="N717" s="245"/>
      <c r="O717" s="245"/>
      <c r="P717" s="245"/>
      <c r="Q717" s="245"/>
      <c r="R717" s="245"/>
      <c r="S717" s="245"/>
      <c r="T717" s="245"/>
      <c r="U717" s="246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T717" s="247" t="s">
        <v>268</v>
      </c>
      <c r="AU717" s="247" t="s">
        <v>78</v>
      </c>
      <c r="AV717" s="14" t="s">
        <v>78</v>
      </c>
      <c r="AW717" s="14" t="s">
        <v>31</v>
      </c>
      <c r="AX717" s="14" t="s">
        <v>69</v>
      </c>
      <c r="AY717" s="247" t="s">
        <v>254</v>
      </c>
    </row>
    <row r="718" s="2" customFormat="1" ht="24.15" customHeight="1">
      <c r="A718" s="40"/>
      <c r="B718" s="41"/>
      <c r="C718" s="207" t="s">
        <v>1018</v>
      </c>
      <c r="D718" s="207" t="s">
        <v>258</v>
      </c>
      <c r="E718" s="208" t="s">
        <v>1019</v>
      </c>
      <c r="F718" s="209" t="s">
        <v>1020</v>
      </c>
      <c r="G718" s="210" t="s">
        <v>393</v>
      </c>
      <c r="H718" s="211">
        <v>4</v>
      </c>
      <c r="I718" s="212"/>
      <c r="J718" s="213">
        <f>ROUND(I718*H718,2)</f>
        <v>0</v>
      </c>
      <c r="K718" s="209" t="s">
        <v>261</v>
      </c>
      <c r="L718" s="46"/>
      <c r="M718" s="214" t="s">
        <v>19</v>
      </c>
      <c r="N718" s="215" t="s">
        <v>41</v>
      </c>
      <c r="O718" s="86"/>
      <c r="P718" s="216">
        <f>O718*H718</f>
        <v>0</v>
      </c>
      <c r="Q718" s="216">
        <v>0.00021000000000000001</v>
      </c>
      <c r="R718" s="216">
        <f>Q718*H718</f>
        <v>0.00084000000000000003</v>
      </c>
      <c r="S718" s="216">
        <v>0</v>
      </c>
      <c r="T718" s="216">
        <f>S718*H718</f>
        <v>0</v>
      </c>
      <c r="U718" s="217" t="s">
        <v>19</v>
      </c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R718" s="218" t="s">
        <v>374</v>
      </c>
      <c r="AT718" s="218" t="s">
        <v>258</v>
      </c>
      <c r="AU718" s="218" t="s">
        <v>78</v>
      </c>
      <c r="AY718" s="19" t="s">
        <v>254</v>
      </c>
      <c r="BE718" s="219">
        <f>IF(N718="základní",J718,0)</f>
        <v>0</v>
      </c>
      <c r="BF718" s="219">
        <f>IF(N718="snížená",J718,0)</f>
        <v>0</v>
      </c>
      <c r="BG718" s="219">
        <f>IF(N718="zákl. přenesená",J718,0)</f>
        <v>0</v>
      </c>
      <c r="BH718" s="219">
        <f>IF(N718="sníž. přenesená",J718,0)</f>
        <v>0</v>
      </c>
      <c r="BI718" s="219">
        <f>IF(N718="nulová",J718,0)</f>
        <v>0</v>
      </c>
      <c r="BJ718" s="19" t="s">
        <v>78</v>
      </c>
      <c r="BK718" s="219">
        <f>ROUND(I718*H718,2)</f>
        <v>0</v>
      </c>
      <c r="BL718" s="19" t="s">
        <v>374</v>
      </c>
      <c r="BM718" s="218" t="s">
        <v>1021</v>
      </c>
    </row>
    <row r="719" s="2" customFormat="1">
      <c r="A719" s="40"/>
      <c r="B719" s="41"/>
      <c r="C719" s="42"/>
      <c r="D719" s="220" t="s">
        <v>264</v>
      </c>
      <c r="E719" s="42"/>
      <c r="F719" s="221" t="s">
        <v>1022</v>
      </c>
      <c r="G719" s="42"/>
      <c r="H719" s="42"/>
      <c r="I719" s="222"/>
      <c r="J719" s="42"/>
      <c r="K719" s="42"/>
      <c r="L719" s="46"/>
      <c r="M719" s="223"/>
      <c r="N719" s="224"/>
      <c r="O719" s="86"/>
      <c r="P719" s="86"/>
      <c r="Q719" s="86"/>
      <c r="R719" s="86"/>
      <c r="S719" s="86"/>
      <c r="T719" s="86"/>
      <c r="U719" s="87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T719" s="19" t="s">
        <v>264</v>
      </c>
      <c r="AU719" s="19" t="s">
        <v>78</v>
      </c>
    </row>
    <row r="720" s="2" customFormat="1">
      <c r="A720" s="40"/>
      <c r="B720" s="41"/>
      <c r="C720" s="42"/>
      <c r="D720" s="225" t="s">
        <v>266</v>
      </c>
      <c r="E720" s="42"/>
      <c r="F720" s="226" t="s">
        <v>1023</v>
      </c>
      <c r="G720" s="42"/>
      <c r="H720" s="42"/>
      <c r="I720" s="222"/>
      <c r="J720" s="42"/>
      <c r="K720" s="42"/>
      <c r="L720" s="46"/>
      <c r="M720" s="223"/>
      <c r="N720" s="224"/>
      <c r="O720" s="86"/>
      <c r="P720" s="86"/>
      <c r="Q720" s="86"/>
      <c r="R720" s="86"/>
      <c r="S720" s="86"/>
      <c r="T720" s="86"/>
      <c r="U720" s="87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T720" s="19" t="s">
        <v>266</v>
      </c>
      <c r="AU720" s="19" t="s">
        <v>78</v>
      </c>
    </row>
    <row r="721" s="14" customFormat="1">
      <c r="A721" s="14"/>
      <c r="B721" s="237"/>
      <c r="C721" s="238"/>
      <c r="D721" s="220" t="s">
        <v>268</v>
      </c>
      <c r="E721" s="239" t="s">
        <v>19</v>
      </c>
      <c r="F721" s="240" t="s">
        <v>1024</v>
      </c>
      <c r="G721" s="238"/>
      <c r="H721" s="241">
        <v>4</v>
      </c>
      <c r="I721" s="242"/>
      <c r="J721" s="238"/>
      <c r="K721" s="238"/>
      <c r="L721" s="243"/>
      <c r="M721" s="244"/>
      <c r="N721" s="245"/>
      <c r="O721" s="245"/>
      <c r="P721" s="245"/>
      <c r="Q721" s="245"/>
      <c r="R721" s="245"/>
      <c r="S721" s="245"/>
      <c r="T721" s="245"/>
      <c r="U721" s="246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T721" s="247" t="s">
        <v>268</v>
      </c>
      <c r="AU721" s="247" t="s">
        <v>78</v>
      </c>
      <c r="AV721" s="14" t="s">
        <v>78</v>
      </c>
      <c r="AW721" s="14" t="s">
        <v>31</v>
      </c>
      <c r="AX721" s="14" t="s">
        <v>69</v>
      </c>
      <c r="AY721" s="247" t="s">
        <v>254</v>
      </c>
    </row>
    <row r="722" s="2" customFormat="1" ht="33" customHeight="1">
      <c r="A722" s="40"/>
      <c r="B722" s="41"/>
      <c r="C722" s="207" t="s">
        <v>1025</v>
      </c>
      <c r="D722" s="207" t="s">
        <v>258</v>
      </c>
      <c r="E722" s="208" t="s">
        <v>1026</v>
      </c>
      <c r="F722" s="209" t="s">
        <v>1027</v>
      </c>
      <c r="G722" s="210" t="s">
        <v>83</v>
      </c>
      <c r="H722" s="211">
        <v>17.664999999999999</v>
      </c>
      <c r="I722" s="212"/>
      <c r="J722" s="213">
        <f>ROUND(I722*H722,2)</f>
        <v>0</v>
      </c>
      <c r="K722" s="209" t="s">
        <v>261</v>
      </c>
      <c r="L722" s="46"/>
      <c r="M722" s="214" t="s">
        <v>19</v>
      </c>
      <c r="N722" s="215" t="s">
        <v>41</v>
      </c>
      <c r="O722" s="86"/>
      <c r="P722" s="216">
        <f>O722*H722</f>
        <v>0</v>
      </c>
      <c r="Q722" s="216">
        <v>0.0090900000000000009</v>
      </c>
      <c r="R722" s="216">
        <f>Q722*H722</f>
        <v>0.16057485000000002</v>
      </c>
      <c r="S722" s="216">
        <v>0</v>
      </c>
      <c r="T722" s="216">
        <f>S722*H722</f>
        <v>0</v>
      </c>
      <c r="U722" s="217" t="s">
        <v>19</v>
      </c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R722" s="218" t="s">
        <v>374</v>
      </c>
      <c r="AT722" s="218" t="s">
        <v>258</v>
      </c>
      <c r="AU722" s="218" t="s">
        <v>78</v>
      </c>
      <c r="AY722" s="19" t="s">
        <v>254</v>
      </c>
      <c r="BE722" s="219">
        <f>IF(N722="základní",J722,0)</f>
        <v>0</v>
      </c>
      <c r="BF722" s="219">
        <f>IF(N722="snížená",J722,0)</f>
        <v>0</v>
      </c>
      <c r="BG722" s="219">
        <f>IF(N722="zákl. přenesená",J722,0)</f>
        <v>0</v>
      </c>
      <c r="BH722" s="219">
        <f>IF(N722="sníž. přenesená",J722,0)</f>
        <v>0</v>
      </c>
      <c r="BI722" s="219">
        <f>IF(N722="nulová",J722,0)</f>
        <v>0</v>
      </c>
      <c r="BJ722" s="19" t="s">
        <v>78</v>
      </c>
      <c r="BK722" s="219">
        <f>ROUND(I722*H722,2)</f>
        <v>0</v>
      </c>
      <c r="BL722" s="19" t="s">
        <v>374</v>
      </c>
      <c r="BM722" s="218" t="s">
        <v>1028</v>
      </c>
    </row>
    <row r="723" s="2" customFormat="1">
      <c r="A723" s="40"/>
      <c r="B723" s="41"/>
      <c r="C723" s="42"/>
      <c r="D723" s="220" t="s">
        <v>264</v>
      </c>
      <c r="E723" s="42"/>
      <c r="F723" s="221" t="s">
        <v>1029</v>
      </c>
      <c r="G723" s="42"/>
      <c r="H723" s="42"/>
      <c r="I723" s="222"/>
      <c r="J723" s="42"/>
      <c r="K723" s="42"/>
      <c r="L723" s="46"/>
      <c r="M723" s="223"/>
      <c r="N723" s="224"/>
      <c r="O723" s="86"/>
      <c r="P723" s="86"/>
      <c r="Q723" s="86"/>
      <c r="R723" s="86"/>
      <c r="S723" s="86"/>
      <c r="T723" s="86"/>
      <c r="U723" s="87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T723" s="19" t="s">
        <v>264</v>
      </c>
      <c r="AU723" s="19" t="s">
        <v>78</v>
      </c>
    </row>
    <row r="724" s="2" customFormat="1">
      <c r="A724" s="40"/>
      <c r="B724" s="41"/>
      <c r="C724" s="42"/>
      <c r="D724" s="225" t="s">
        <v>266</v>
      </c>
      <c r="E724" s="42"/>
      <c r="F724" s="226" t="s">
        <v>1030</v>
      </c>
      <c r="G724" s="42"/>
      <c r="H724" s="42"/>
      <c r="I724" s="222"/>
      <c r="J724" s="42"/>
      <c r="K724" s="42"/>
      <c r="L724" s="46"/>
      <c r="M724" s="223"/>
      <c r="N724" s="224"/>
      <c r="O724" s="86"/>
      <c r="P724" s="86"/>
      <c r="Q724" s="86"/>
      <c r="R724" s="86"/>
      <c r="S724" s="86"/>
      <c r="T724" s="86"/>
      <c r="U724" s="87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T724" s="19" t="s">
        <v>266</v>
      </c>
      <c r="AU724" s="19" t="s">
        <v>78</v>
      </c>
    </row>
    <row r="725" s="14" customFormat="1">
      <c r="A725" s="14"/>
      <c r="B725" s="237"/>
      <c r="C725" s="238"/>
      <c r="D725" s="220" t="s">
        <v>268</v>
      </c>
      <c r="E725" s="239" t="s">
        <v>19</v>
      </c>
      <c r="F725" s="240" t="s">
        <v>166</v>
      </c>
      <c r="G725" s="238"/>
      <c r="H725" s="241">
        <v>17.664999999999999</v>
      </c>
      <c r="I725" s="242"/>
      <c r="J725" s="238"/>
      <c r="K725" s="238"/>
      <c r="L725" s="243"/>
      <c r="M725" s="244"/>
      <c r="N725" s="245"/>
      <c r="O725" s="245"/>
      <c r="P725" s="245"/>
      <c r="Q725" s="245"/>
      <c r="R725" s="245"/>
      <c r="S725" s="245"/>
      <c r="T725" s="245"/>
      <c r="U725" s="246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T725" s="247" t="s">
        <v>268</v>
      </c>
      <c r="AU725" s="247" t="s">
        <v>78</v>
      </c>
      <c r="AV725" s="14" t="s">
        <v>78</v>
      </c>
      <c r="AW725" s="14" t="s">
        <v>31</v>
      </c>
      <c r="AX725" s="14" t="s">
        <v>74</v>
      </c>
      <c r="AY725" s="247" t="s">
        <v>254</v>
      </c>
    </row>
    <row r="726" s="2" customFormat="1" ht="24.15" customHeight="1">
      <c r="A726" s="40"/>
      <c r="B726" s="41"/>
      <c r="C726" s="259" t="s">
        <v>1031</v>
      </c>
      <c r="D726" s="259" t="s">
        <v>308</v>
      </c>
      <c r="E726" s="260" t="s">
        <v>1032</v>
      </c>
      <c r="F726" s="261" t="s">
        <v>1033</v>
      </c>
      <c r="G726" s="262" t="s">
        <v>83</v>
      </c>
      <c r="H726" s="263">
        <v>18.547999999999998</v>
      </c>
      <c r="I726" s="264"/>
      <c r="J726" s="265">
        <f>ROUND(I726*H726,2)</f>
        <v>0</v>
      </c>
      <c r="K726" s="261" t="s">
        <v>261</v>
      </c>
      <c r="L726" s="266"/>
      <c r="M726" s="267" t="s">
        <v>19</v>
      </c>
      <c r="N726" s="268" t="s">
        <v>41</v>
      </c>
      <c r="O726" s="86"/>
      <c r="P726" s="216">
        <f>O726*H726</f>
        <v>0</v>
      </c>
      <c r="Q726" s="216">
        <v>0.019</v>
      </c>
      <c r="R726" s="216">
        <f>Q726*H726</f>
        <v>0.35241199999999995</v>
      </c>
      <c r="S726" s="216">
        <v>0</v>
      </c>
      <c r="T726" s="216">
        <f>S726*H726</f>
        <v>0</v>
      </c>
      <c r="U726" s="217" t="s">
        <v>19</v>
      </c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  <c r="AR726" s="218" t="s">
        <v>497</v>
      </c>
      <c r="AT726" s="218" t="s">
        <v>308</v>
      </c>
      <c r="AU726" s="218" t="s">
        <v>78</v>
      </c>
      <c r="AY726" s="19" t="s">
        <v>254</v>
      </c>
      <c r="BE726" s="219">
        <f>IF(N726="základní",J726,0)</f>
        <v>0</v>
      </c>
      <c r="BF726" s="219">
        <f>IF(N726="snížená",J726,0)</f>
        <v>0</v>
      </c>
      <c r="BG726" s="219">
        <f>IF(N726="zákl. přenesená",J726,0)</f>
        <v>0</v>
      </c>
      <c r="BH726" s="219">
        <f>IF(N726="sníž. přenesená",J726,0)</f>
        <v>0</v>
      </c>
      <c r="BI726" s="219">
        <f>IF(N726="nulová",J726,0)</f>
        <v>0</v>
      </c>
      <c r="BJ726" s="19" t="s">
        <v>78</v>
      </c>
      <c r="BK726" s="219">
        <f>ROUND(I726*H726,2)</f>
        <v>0</v>
      </c>
      <c r="BL726" s="19" t="s">
        <v>374</v>
      </c>
      <c r="BM726" s="218" t="s">
        <v>1034</v>
      </c>
    </row>
    <row r="727" s="2" customFormat="1">
      <c r="A727" s="40"/>
      <c r="B727" s="41"/>
      <c r="C727" s="42"/>
      <c r="D727" s="220" t="s">
        <v>264</v>
      </c>
      <c r="E727" s="42"/>
      <c r="F727" s="221" t="s">
        <v>1033</v>
      </c>
      <c r="G727" s="42"/>
      <c r="H727" s="42"/>
      <c r="I727" s="222"/>
      <c r="J727" s="42"/>
      <c r="K727" s="42"/>
      <c r="L727" s="46"/>
      <c r="M727" s="223"/>
      <c r="N727" s="224"/>
      <c r="O727" s="86"/>
      <c r="P727" s="86"/>
      <c r="Q727" s="86"/>
      <c r="R727" s="86"/>
      <c r="S727" s="86"/>
      <c r="T727" s="86"/>
      <c r="U727" s="87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T727" s="19" t="s">
        <v>264</v>
      </c>
      <c r="AU727" s="19" t="s">
        <v>78</v>
      </c>
    </row>
    <row r="728" s="14" customFormat="1">
      <c r="A728" s="14"/>
      <c r="B728" s="237"/>
      <c r="C728" s="238"/>
      <c r="D728" s="220" t="s">
        <v>268</v>
      </c>
      <c r="E728" s="239" t="s">
        <v>19</v>
      </c>
      <c r="F728" s="240" t="s">
        <v>166</v>
      </c>
      <c r="G728" s="238"/>
      <c r="H728" s="241">
        <v>17.664999999999999</v>
      </c>
      <c r="I728" s="242"/>
      <c r="J728" s="238"/>
      <c r="K728" s="238"/>
      <c r="L728" s="243"/>
      <c r="M728" s="244"/>
      <c r="N728" s="245"/>
      <c r="O728" s="245"/>
      <c r="P728" s="245"/>
      <c r="Q728" s="245"/>
      <c r="R728" s="245"/>
      <c r="S728" s="245"/>
      <c r="T728" s="245"/>
      <c r="U728" s="246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47" t="s">
        <v>268</v>
      </c>
      <c r="AU728" s="247" t="s">
        <v>78</v>
      </c>
      <c r="AV728" s="14" t="s">
        <v>78</v>
      </c>
      <c r="AW728" s="14" t="s">
        <v>31</v>
      </c>
      <c r="AX728" s="14" t="s">
        <v>69</v>
      </c>
      <c r="AY728" s="247" t="s">
        <v>254</v>
      </c>
    </row>
    <row r="729" s="14" customFormat="1">
      <c r="A729" s="14"/>
      <c r="B729" s="237"/>
      <c r="C729" s="238"/>
      <c r="D729" s="220" t="s">
        <v>268</v>
      </c>
      <c r="E729" s="238"/>
      <c r="F729" s="240" t="s">
        <v>1035</v>
      </c>
      <c r="G729" s="238"/>
      <c r="H729" s="241">
        <v>18.547999999999998</v>
      </c>
      <c r="I729" s="242"/>
      <c r="J729" s="238"/>
      <c r="K729" s="238"/>
      <c r="L729" s="243"/>
      <c r="M729" s="244"/>
      <c r="N729" s="245"/>
      <c r="O729" s="245"/>
      <c r="P729" s="245"/>
      <c r="Q729" s="245"/>
      <c r="R729" s="245"/>
      <c r="S729" s="245"/>
      <c r="T729" s="245"/>
      <c r="U729" s="246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T729" s="247" t="s">
        <v>268</v>
      </c>
      <c r="AU729" s="247" t="s">
        <v>78</v>
      </c>
      <c r="AV729" s="14" t="s">
        <v>78</v>
      </c>
      <c r="AW729" s="14" t="s">
        <v>4</v>
      </c>
      <c r="AX729" s="14" t="s">
        <v>74</v>
      </c>
      <c r="AY729" s="247" t="s">
        <v>254</v>
      </c>
    </row>
    <row r="730" s="2" customFormat="1" ht="33" customHeight="1">
      <c r="A730" s="40"/>
      <c r="B730" s="41"/>
      <c r="C730" s="207" t="s">
        <v>1036</v>
      </c>
      <c r="D730" s="207" t="s">
        <v>258</v>
      </c>
      <c r="E730" s="208" t="s">
        <v>1037</v>
      </c>
      <c r="F730" s="209" t="s">
        <v>1038</v>
      </c>
      <c r="G730" s="210" t="s">
        <v>83</v>
      </c>
      <c r="H730" s="211">
        <v>3.21</v>
      </c>
      <c r="I730" s="212"/>
      <c r="J730" s="213">
        <f>ROUND(I730*H730,2)</f>
        <v>0</v>
      </c>
      <c r="K730" s="209" t="s">
        <v>261</v>
      </c>
      <c r="L730" s="46"/>
      <c r="M730" s="214" t="s">
        <v>19</v>
      </c>
      <c r="N730" s="215" t="s">
        <v>41</v>
      </c>
      <c r="O730" s="86"/>
      <c r="P730" s="216">
        <f>O730*H730</f>
        <v>0</v>
      </c>
      <c r="Q730" s="216">
        <v>0.0055799999999999999</v>
      </c>
      <c r="R730" s="216">
        <f>Q730*H730</f>
        <v>0.017911799999999999</v>
      </c>
      <c r="S730" s="216">
        <v>0</v>
      </c>
      <c r="T730" s="216">
        <f>S730*H730</f>
        <v>0</v>
      </c>
      <c r="U730" s="217" t="s">
        <v>19</v>
      </c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R730" s="218" t="s">
        <v>374</v>
      </c>
      <c r="AT730" s="218" t="s">
        <v>258</v>
      </c>
      <c r="AU730" s="218" t="s">
        <v>78</v>
      </c>
      <c r="AY730" s="19" t="s">
        <v>254</v>
      </c>
      <c r="BE730" s="219">
        <f>IF(N730="základní",J730,0)</f>
        <v>0</v>
      </c>
      <c r="BF730" s="219">
        <f>IF(N730="snížená",J730,0)</f>
        <v>0</v>
      </c>
      <c r="BG730" s="219">
        <f>IF(N730="zákl. přenesená",J730,0)</f>
        <v>0</v>
      </c>
      <c r="BH730" s="219">
        <f>IF(N730="sníž. přenesená",J730,0)</f>
        <v>0</v>
      </c>
      <c r="BI730" s="219">
        <f>IF(N730="nulová",J730,0)</f>
        <v>0</v>
      </c>
      <c r="BJ730" s="19" t="s">
        <v>78</v>
      </c>
      <c r="BK730" s="219">
        <f>ROUND(I730*H730,2)</f>
        <v>0</v>
      </c>
      <c r="BL730" s="19" t="s">
        <v>374</v>
      </c>
      <c r="BM730" s="218" t="s">
        <v>1039</v>
      </c>
    </row>
    <row r="731" s="2" customFormat="1">
      <c r="A731" s="40"/>
      <c r="B731" s="41"/>
      <c r="C731" s="42"/>
      <c r="D731" s="220" t="s">
        <v>264</v>
      </c>
      <c r="E731" s="42"/>
      <c r="F731" s="221" t="s">
        <v>1040</v>
      </c>
      <c r="G731" s="42"/>
      <c r="H731" s="42"/>
      <c r="I731" s="222"/>
      <c r="J731" s="42"/>
      <c r="K731" s="42"/>
      <c r="L731" s="46"/>
      <c r="M731" s="223"/>
      <c r="N731" s="224"/>
      <c r="O731" s="86"/>
      <c r="P731" s="86"/>
      <c r="Q731" s="86"/>
      <c r="R731" s="86"/>
      <c r="S731" s="86"/>
      <c r="T731" s="86"/>
      <c r="U731" s="87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T731" s="19" t="s">
        <v>264</v>
      </c>
      <c r="AU731" s="19" t="s">
        <v>78</v>
      </c>
    </row>
    <row r="732" s="2" customFormat="1">
      <c r="A732" s="40"/>
      <c r="B732" s="41"/>
      <c r="C732" s="42"/>
      <c r="D732" s="225" t="s">
        <v>266</v>
      </c>
      <c r="E732" s="42"/>
      <c r="F732" s="226" t="s">
        <v>1041</v>
      </c>
      <c r="G732" s="42"/>
      <c r="H732" s="42"/>
      <c r="I732" s="222"/>
      <c r="J732" s="42"/>
      <c r="K732" s="42"/>
      <c r="L732" s="46"/>
      <c r="M732" s="223"/>
      <c r="N732" s="224"/>
      <c r="O732" s="86"/>
      <c r="P732" s="86"/>
      <c r="Q732" s="86"/>
      <c r="R732" s="86"/>
      <c r="S732" s="86"/>
      <c r="T732" s="86"/>
      <c r="U732" s="87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T732" s="19" t="s">
        <v>266</v>
      </c>
      <c r="AU732" s="19" t="s">
        <v>78</v>
      </c>
    </row>
    <row r="733" s="14" customFormat="1">
      <c r="A733" s="14"/>
      <c r="B733" s="237"/>
      <c r="C733" s="238"/>
      <c r="D733" s="220" t="s">
        <v>268</v>
      </c>
      <c r="E733" s="239" t="s">
        <v>19</v>
      </c>
      <c r="F733" s="240" t="s">
        <v>163</v>
      </c>
      <c r="G733" s="238"/>
      <c r="H733" s="241">
        <v>3.21</v>
      </c>
      <c r="I733" s="242"/>
      <c r="J733" s="238"/>
      <c r="K733" s="238"/>
      <c r="L733" s="243"/>
      <c r="M733" s="244"/>
      <c r="N733" s="245"/>
      <c r="O733" s="245"/>
      <c r="P733" s="245"/>
      <c r="Q733" s="245"/>
      <c r="R733" s="245"/>
      <c r="S733" s="245"/>
      <c r="T733" s="245"/>
      <c r="U733" s="246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T733" s="247" t="s">
        <v>268</v>
      </c>
      <c r="AU733" s="247" t="s">
        <v>78</v>
      </c>
      <c r="AV733" s="14" t="s">
        <v>78</v>
      </c>
      <c r="AW733" s="14" t="s">
        <v>31</v>
      </c>
      <c r="AX733" s="14" t="s">
        <v>74</v>
      </c>
      <c r="AY733" s="247" t="s">
        <v>254</v>
      </c>
    </row>
    <row r="734" s="2" customFormat="1" ht="24.15" customHeight="1">
      <c r="A734" s="40"/>
      <c r="B734" s="41"/>
      <c r="C734" s="259" t="s">
        <v>1042</v>
      </c>
      <c r="D734" s="259" t="s">
        <v>308</v>
      </c>
      <c r="E734" s="260" t="s">
        <v>1043</v>
      </c>
      <c r="F734" s="261" t="s">
        <v>1044</v>
      </c>
      <c r="G734" s="262" t="s">
        <v>83</v>
      </c>
      <c r="H734" s="263">
        <v>3.5310000000000001</v>
      </c>
      <c r="I734" s="264"/>
      <c r="J734" s="265">
        <f>ROUND(I734*H734,2)</f>
        <v>0</v>
      </c>
      <c r="K734" s="261" t="s">
        <v>261</v>
      </c>
      <c r="L734" s="266"/>
      <c r="M734" s="267" t="s">
        <v>19</v>
      </c>
      <c r="N734" s="268" t="s">
        <v>41</v>
      </c>
      <c r="O734" s="86"/>
      <c r="P734" s="216">
        <f>O734*H734</f>
        <v>0</v>
      </c>
      <c r="Q734" s="216">
        <v>0.014290000000000001</v>
      </c>
      <c r="R734" s="216">
        <f>Q734*H734</f>
        <v>0.050457990000000001</v>
      </c>
      <c r="S734" s="216">
        <v>0</v>
      </c>
      <c r="T734" s="216">
        <f>S734*H734</f>
        <v>0</v>
      </c>
      <c r="U734" s="217" t="s">
        <v>19</v>
      </c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R734" s="218" t="s">
        <v>497</v>
      </c>
      <c r="AT734" s="218" t="s">
        <v>308</v>
      </c>
      <c r="AU734" s="218" t="s">
        <v>78</v>
      </c>
      <c r="AY734" s="19" t="s">
        <v>254</v>
      </c>
      <c r="BE734" s="219">
        <f>IF(N734="základní",J734,0)</f>
        <v>0</v>
      </c>
      <c r="BF734" s="219">
        <f>IF(N734="snížená",J734,0)</f>
        <v>0</v>
      </c>
      <c r="BG734" s="219">
        <f>IF(N734="zákl. přenesená",J734,0)</f>
        <v>0</v>
      </c>
      <c r="BH734" s="219">
        <f>IF(N734="sníž. přenesená",J734,0)</f>
        <v>0</v>
      </c>
      <c r="BI734" s="219">
        <f>IF(N734="nulová",J734,0)</f>
        <v>0</v>
      </c>
      <c r="BJ734" s="19" t="s">
        <v>78</v>
      </c>
      <c r="BK734" s="219">
        <f>ROUND(I734*H734,2)</f>
        <v>0</v>
      </c>
      <c r="BL734" s="19" t="s">
        <v>374</v>
      </c>
      <c r="BM734" s="218" t="s">
        <v>1045</v>
      </c>
    </row>
    <row r="735" s="2" customFormat="1">
      <c r="A735" s="40"/>
      <c r="B735" s="41"/>
      <c r="C735" s="42"/>
      <c r="D735" s="220" t="s">
        <v>264</v>
      </c>
      <c r="E735" s="42"/>
      <c r="F735" s="221" t="s">
        <v>1044</v>
      </c>
      <c r="G735" s="42"/>
      <c r="H735" s="42"/>
      <c r="I735" s="222"/>
      <c r="J735" s="42"/>
      <c r="K735" s="42"/>
      <c r="L735" s="46"/>
      <c r="M735" s="223"/>
      <c r="N735" s="224"/>
      <c r="O735" s="86"/>
      <c r="P735" s="86"/>
      <c r="Q735" s="86"/>
      <c r="R735" s="86"/>
      <c r="S735" s="86"/>
      <c r="T735" s="86"/>
      <c r="U735" s="87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T735" s="19" t="s">
        <v>264</v>
      </c>
      <c r="AU735" s="19" t="s">
        <v>78</v>
      </c>
    </row>
    <row r="736" s="14" customFormat="1">
      <c r="A736" s="14"/>
      <c r="B736" s="237"/>
      <c r="C736" s="238"/>
      <c r="D736" s="220" t="s">
        <v>268</v>
      </c>
      <c r="E736" s="239" t="s">
        <v>19</v>
      </c>
      <c r="F736" s="240" t="s">
        <v>163</v>
      </c>
      <c r="G736" s="238"/>
      <c r="H736" s="241">
        <v>3.21</v>
      </c>
      <c r="I736" s="242"/>
      <c r="J736" s="238"/>
      <c r="K736" s="238"/>
      <c r="L736" s="243"/>
      <c r="M736" s="244"/>
      <c r="N736" s="245"/>
      <c r="O736" s="245"/>
      <c r="P736" s="245"/>
      <c r="Q736" s="245"/>
      <c r="R736" s="245"/>
      <c r="S736" s="245"/>
      <c r="T736" s="245"/>
      <c r="U736" s="246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T736" s="247" t="s">
        <v>268</v>
      </c>
      <c r="AU736" s="247" t="s">
        <v>78</v>
      </c>
      <c r="AV736" s="14" t="s">
        <v>78</v>
      </c>
      <c r="AW736" s="14" t="s">
        <v>31</v>
      </c>
      <c r="AX736" s="14" t="s">
        <v>74</v>
      </c>
      <c r="AY736" s="247" t="s">
        <v>254</v>
      </c>
    </row>
    <row r="737" s="14" customFormat="1">
      <c r="A737" s="14"/>
      <c r="B737" s="237"/>
      <c r="C737" s="238"/>
      <c r="D737" s="220" t="s">
        <v>268</v>
      </c>
      <c r="E737" s="238"/>
      <c r="F737" s="240" t="s">
        <v>1046</v>
      </c>
      <c r="G737" s="238"/>
      <c r="H737" s="241">
        <v>3.5310000000000001</v>
      </c>
      <c r="I737" s="242"/>
      <c r="J737" s="238"/>
      <c r="K737" s="238"/>
      <c r="L737" s="243"/>
      <c r="M737" s="244"/>
      <c r="N737" s="245"/>
      <c r="O737" s="245"/>
      <c r="P737" s="245"/>
      <c r="Q737" s="245"/>
      <c r="R737" s="245"/>
      <c r="S737" s="245"/>
      <c r="T737" s="245"/>
      <c r="U737" s="246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T737" s="247" t="s">
        <v>268</v>
      </c>
      <c r="AU737" s="247" t="s">
        <v>78</v>
      </c>
      <c r="AV737" s="14" t="s">
        <v>78</v>
      </c>
      <c r="AW737" s="14" t="s">
        <v>4</v>
      </c>
      <c r="AX737" s="14" t="s">
        <v>74</v>
      </c>
      <c r="AY737" s="247" t="s">
        <v>254</v>
      </c>
    </row>
    <row r="738" s="2" customFormat="1" ht="24.15" customHeight="1">
      <c r="A738" s="40"/>
      <c r="B738" s="41"/>
      <c r="C738" s="207" t="s">
        <v>1047</v>
      </c>
      <c r="D738" s="207" t="s">
        <v>258</v>
      </c>
      <c r="E738" s="208" t="s">
        <v>1048</v>
      </c>
      <c r="F738" s="209" t="s">
        <v>1049</v>
      </c>
      <c r="G738" s="210" t="s">
        <v>299</v>
      </c>
      <c r="H738" s="211">
        <v>6.0350000000000001</v>
      </c>
      <c r="I738" s="212"/>
      <c r="J738" s="213">
        <f>ROUND(I738*H738,2)</f>
        <v>0</v>
      </c>
      <c r="K738" s="209" t="s">
        <v>261</v>
      </c>
      <c r="L738" s="46"/>
      <c r="M738" s="214" t="s">
        <v>19</v>
      </c>
      <c r="N738" s="215" t="s">
        <v>41</v>
      </c>
      <c r="O738" s="86"/>
      <c r="P738" s="216">
        <f>O738*H738</f>
        <v>0</v>
      </c>
      <c r="Q738" s="216">
        <v>0.00020000000000000001</v>
      </c>
      <c r="R738" s="216">
        <f>Q738*H738</f>
        <v>0.0012070000000000002</v>
      </c>
      <c r="S738" s="216">
        <v>0</v>
      </c>
      <c r="T738" s="216">
        <f>S738*H738</f>
        <v>0</v>
      </c>
      <c r="U738" s="217" t="s">
        <v>19</v>
      </c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  <c r="AR738" s="218" t="s">
        <v>374</v>
      </c>
      <c r="AT738" s="218" t="s">
        <v>258</v>
      </c>
      <c r="AU738" s="218" t="s">
        <v>78</v>
      </c>
      <c r="AY738" s="19" t="s">
        <v>254</v>
      </c>
      <c r="BE738" s="219">
        <f>IF(N738="základní",J738,0)</f>
        <v>0</v>
      </c>
      <c r="BF738" s="219">
        <f>IF(N738="snížená",J738,0)</f>
        <v>0</v>
      </c>
      <c r="BG738" s="219">
        <f>IF(N738="zákl. přenesená",J738,0)</f>
        <v>0</v>
      </c>
      <c r="BH738" s="219">
        <f>IF(N738="sníž. přenesená",J738,0)</f>
        <v>0</v>
      </c>
      <c r="BI738" s="219">
        <f>IF(N738="nulová",J738,0)</f>
        <v>0</v>
      </c>
      <c r="BJ738" s="19" t="s">
        <v>78</v>
      </c>
      <c r="BK738" s="219">
        <f>ROUND(I738*H738,2)</f>
        <v>0</v>
      </c>
      <c r="BL738" s="19" t="s">
        <v>374</v>
      </c>
      <c r="BM738" s="218" t="s">
        <v>1050</v>
      </c>
    </row>
    <row r="739" s="2" customFormat="1">
      <c r="A739" s="40"/>
      <c r="B739" s="41"/>
      <c r="C739" s="42"/>
      <c r="D739" s="220" t="s">
        <v>264</v>
      </c>
      <c r="E739" s="42"/>
      <c r="F739" s="221" t="s">
        <v>1051</v>
      </c>
      <c r="G739" s="42"/>
      <c r="H739" s="42"/>
      <c r="I739" s="222"/>
      <c r="J739" s="42"/>
      <c r="K739" s="42"/>
      <c r="L739" s="46"/>
      <c r="M739" s="223"/>
      <c r="N739" s="224"/>
      <c r="O739" s="86"/>
      <c r="P739" s="86"/>
      <c r="Q739" s="86"/>
      <c r="R739" s="86"/>
      <c r="S739" s="86"/>
      <c r="T739" s="86"/>
      <c r="U739" s="87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  <c r="AT739" s="19" t="s">
        <v>264</v>
      </c>
      <c r="AU739" s="19" t="s">
        <v>78</v>
      </c>
    </row>
    <row r="740" s="2" customFormat="1">
      <c r="A740" s="40"/>
      <c r="B740" s="41"/>
      <c r="C740" s="42"/>
      <c r="D740" s="225" t="s">
        <v>266</v>
      </c>
      <c r="E740" s="42"/>
      <c r="F740" s="226" t="s">
        <v>1052</v>
      </c>
      <c r="G740" s="42"/>
      <c r="H740" s="42"/>
      <c r="I740" s="222"/>
      <c r="J740" s="42"/>
      <c r="K740" s="42"/>
      <c r="L740" s="46"/>
      <c r="M740" s="223"/>
      <c r="N740" s="224"/>
      <c r="O740" s="86"/>
      <c r="P740" s="86"/>
      <c r="Q740" s="86"/>
      <c r="R740" s="86"/>
      <c r="S740" s="86"/>
      <c r="T740" s="86"/>
      <c r="U740" s="87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T740" s="19" t="s">
        <v>266</v>
      </c>
      <c r="AU740" s="19" t="s">
        <v>78</v>
      </c>
    </row>
    <row r="741" s="13" customFormat="1">
      <c r="A741" s="13"/>
      <c r="B741" s="227"/>
      <c r="C741" s="228"/>
      <c r="D741" s="220" t="s">
        <v>268</v>
      </c>
      <c r="E741" s="229" t="s">
        <v>19</v>
      </c>
      <c r="F741" s="230" t="s">
        <v>1053</v>
      </c>
      <c r="G741" s="228"/>
      <c r="H741" s="229" t="s">
        <v>19</v>
      </c>
      <c r="I741" s="231"/>
      <c r="J741" s="228"/>
      <c r="K741" s="228"/>
      <c r="L741" s="232"/>
      <c r="M741" s="233"/>
      <c r="N741" s="234"/>
      <c r="O741" s="234"/>
      <c r="P741" s="234"/>
      <c r="Q741" s="234"/>
      <c r="R741" s="234"/>
      <c r="S741" s="234"/>
      <c r="T741" s="234"/>
      <c r="U741" s="235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T741" s="236" t="s">
        <v>268</v>
      </c>
      <c r="AU741" s="236" t="s">
        <v>78</v>
      </c>
      <c r="AV741" s="13" t="s">
        <v>74</v>
      </c>
      <c r="AW741" s="13" t="s">
        <v>31</v>
      </c>
      <c r="AX741" s="13" t="s">
        <v>69</v>
      </c>
      <c r="AY741" s="236" t="s">
        <v>254</v>
      </c>
    </row>
    <row r="742" s="14" customFormat="1">
      <c r="A742" s="14"/>
      <c r="B742" s="237"/>
      <c r="C742" s="238"/>
      <c r="D742" s="220" t="s">
        <v>268</v>
      </c>
      <c r="E742" s="239" t="s">
        <v>19</v>
      </c>
      <c r="F742" s="240" t="s">
        <v>1054</v>
      </c>
      <c r="G742" s="238"/>
      <c r="H742" s="241">
        <v>2.6099999999999999</v>
      </c>
      <c r="I742" s="242"/>
      <c r="J742" s="238"/>
      <c r="K742" s="238"/>
      <c r="L742" s="243"/>
      <c r="M742" s="244"/>
      <c r="N742" s="245"/>
      <c r="O742" s="245"/>
      <c r="P742" s="245"/>
      <c r="Q742" s="245"/>
      <c r="R742" s="245"/>
      <c r="S742" s="245"/>
      <c r="T742" s="245"/>
      <c r="U742" s="246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T742" s="247" t="s">
        <v>268</v>
      </c>
      <c r="AU742" s="247" t="s">
        <v>78</v>
      </c>
      <c r="AV742" s="14" t="s">
        <v>78</v>
      </c>
      <c r="AW742" s="14" t="s">
        <v>31</v>
      </c>
      <c r="AX742" s="14" t="s">
        <v>69</v>
      </c>
      <c r="AY742" s="247" t="s">
        <v>254</v>
      </c>
    </row>
    <row r="743" s="14" customFormat="1">
      <c r="A743" s="14"/>
      <c r="B743" s="237"/>
      <c r="C743" s="238"/>
      <c r="D743" s="220" t="s">
        <v>268</v>
      </c>
      <c r="E743" s="239" t="s">
        <v>19</v>
      </c>
      <c r="F743" s="240" t="s">
        <v>883</v>
      </c>
      <c r="G743" s="238"/>
      <c r="H743" s="241">
        <v>1.325</v>
      </c>
      <c r="I743" s="242"/>
      <c r="J743" s="238"/>
      <c r="K743" s="238"/>
      <c r="L743" s="243"/>
      <c r="M743" s="244"/>
      <c r="N743" s="245"/>
      <c r="O743" s="245"/>
      <c r="P743" s="245"/>
      <c r="Q743" s="245"/>
      <c r="R743" s="245"/>
      <c r="S743" s="245"/>
      <c r="T743" s="245"/>
      <c r="U743" s="246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T743" s="247" t="s">
        <v>268</v>
      </c>
      <c r="AU743" s="247" t="s">
        <v>78</v>
      </c>
      <c r="AV743" s="14" t="s">
        <v>78</v>
      </c>
      <c r="AW743" s="14" t="s">
        <v>31</v>
      </c>
      <c r="AX743" s="14" t="s">
        <v>69</v>
      </c>
      <c r="AY743" s="247" t="s">
        <v>254</v>
      </c>
    </row>
    <row r="744" s="13" customFormat="1">
      <c r="A744" s="13"/>
      <c r="B744" s="227"/>
      <c r="C744" s="228"/>
      <c r="D744" s="220" t="s">
        <v>268</v>
      </c>
      <c r="E744" s="229" t="s">
        <v>19</v>
      </c>
      <c r="F744" s="230" t="s">
        <v>1055</v>
      </c>
      <c r="G744" s="228"/>
      <c r="H744" s="229" t="s">
        <v>19</v>
      </c>
      <c r="I744" s="231"/>
      <c r="J744" s="228"/>
      <c r="K744" s="228"/>
      <c r="L744" s="232"/>
      <c r="M744" s="233"/>
      <c r="N744" s="234"/>
      <c r="O744" s="234"/>
      <c r="P744" s="234"/>
      <c r="Q744" s="234"/>
      <c r="R744" s="234"/>
      <c r="S744" s="234"/>
      <c r="T744" s="234"/>
      <c r="U744" s="235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236" t="s">
        <v>268</v>
      </c>
      <c r="AU744" s="236" t="s">
        <v>78</v>
      </c>
      <c r="AV744" s="13" t="s">
        <v>74</v>
      </c>
      <c r="AW744" s="13" t="s">
        <v>31</v>
      </c>
      <c r="AX744" s="13" t="s">
        <v>69</v>
      </c>
      <c r="AY744" s="236" t="s">
        <v>254</v>
      </c>
    </row>
    <row r="745" s="14" customFormat="1">
      <c r="A745" s="14"/>
      <c r="B745" s="237"/>
      <c r="C745" s="238"/>
      <c r="D745" s="220" t="s">
        <v>268</v>
      </c>
      <c r="E745" s="239" t="s">
        <v>19</v>
      </c>
      <c r="F745" s="240" t="s">
        <v>1056</v>
      </c>
      <c r="G745" s="238"/>
      <c r="H745" s="241">
        <v>2.1000000000000001</v>
      </c>
      <c r="I745" s="242"/>
      <c r="J745" s="238"/>
      <c r="K745" s="238"/>
      <c r="L745" s="243"/>
      <c r="M745" s="244"/>
      <c r="N745" s="245"/>
      <c r="O745" s="245"/>
      <c r="P745" s="245"/>
      <c r="Q745" s="245"/>
      <c r="R745" s="245"/>
      <c r="S745" s="245"/>
      <c r="T745" s="245"/>
      <c r="U745" s="246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T745" s="247" t="s">
        <v>268</v>
      </c>
      <c r="AU745" s="247" t="s">
        <v>78</v>
      </c>
      <c r="AV745" s="14" t="s">
        <v>78</v>
      </c>
      <c r="AW745" s="14" t="s">
        <v>31</v>
      </c>
      <c r="AX745" s="14" t="s">
        <v>69</v>
      </c>
      <c r="AY745" s="247" t="s">
        <v>254</v>
      </c>
    </row>
    <row r="746" s="2" customFormat="1" ht="16.5" customHeight="1">
      <c r="A746" s="40"/>
      <c r="B746" s="41"/>
      <c r="C746" s="259" t="s">
        <v>1057</v>
      </c>
      <c r="D746" s="259" t="s">
        <v>308</v>
      </c>
      <c r="E746" s="260" t="s">
        <v>1058</v>
      </c>
      <c r="F746" s="261" t="s">
        <v>1059</v>
      </c>
      <c r="G746" s="262" t="s">
        <v>299</v>
      </c>
      <c r="H746" s="263">
        <v>6.6390000000000002</v>
      </c>
      <c r="I746" s="264"/>
      <c r="J746" s="265">
        <f>ROUND(I746*H746,2)</f>
        <v>0</v>
      </c>
      <c r="K746" s="261" t="s">
        <v>261</v>
      </c>
      <c r="L746" s="266"/>
      <c r="M746" s="267" t="s">
        <v>19</v>
      </c>
      <c r="N746" s="268" t="s">
        <v>41</v>
      </c>
      <c r="O746" s="86"/>
      <c r="P746" s="216">
        <f>O746*H746</f>
        <v>0</v>
      </c>
      <c r="Q746" s="216">
        <v>0.00029999999999999997</v>
      </c>
      <c r="R746" s="216">
        <f>Q746*H746</f>
        <v>0.0019916999999999999</v>
      </c>
      <c r="S746" s="216">
        <v>0</v>
      </c>
      <c r="T746" s="216">
        <f>S746*H746</f>
        <v>0</v>
      </c>
      <c r="U746" s="217" t="s">
        <v>19</v>
      </c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R746" s="218" t="s">
        <v>497</v>
      </c>
      <c r="AT746" s="218" t="s">
        <v>308</v>
      </c>
      <c r="AU746" s="218" t="s">
        <v>78</v>
      </c>
      <c r="AY746" s="19" t="s">
        <v>254</v>
      </c>
      <c r="BE746" s="219">
        <f>IF(N746="základní",J746,0)</f>
        <v>0</v>
      </c>
      <c r="BF746" s="219">
        <f>IF(N746="snížená",J746,0)</f>
        <v>0</v>
      </c>
      <c r="BG746" s="219">
        <f>IF(N746="zákl. přenesená",J746,0)</f>
        <v>0</v>
      </c>
      <c r="BH746" s="219">
        <f>IF(N746="sníž. přenesená",J746,0)</f>
        <v>0</v>
      </c>
      <c r="BI746" s="219">
        <f>IF(N746="nulová",J746,0)</f>
        <v>0</v>
      </c>
      <c r="BJ746" s="19" t="s">
        <v>78</v>
      </c>
      <c r="BK746" s="219">
        <f>ROUND(I746*H746,2)</f>
        <v>0</v>
      </c>
      <c r="BL746" s="19" t="s">
        <v>374</v>
      </c>
      <c r="BM746" s="218" t="s">
        <v>1060</v>
      </c>
    </row>
    <row r="747" s="2" customFormat="1">
      <c r="A747" s="40"/>
      <c r="B747" s="41"/>
      <c r="C747" s="42"/>
      <c r="D747" s="220" t="s">
        <v>264</v>
      </c>
      <c r="E747" s="42"/>
      <c r="F747" s="221" t="s">
        <v>1059</v>
      </c>
      <c r="G747" s="42"/>
      <c r="H747" s="42"/>
      <c r="I747" s="222"/>
      <c r="J747" s="42"/>
      <c r="K747" s="42"/>
      <c r="L747" s="46"/>
      <c r="M747" s="223"/>
      <c r="N747" s="224"/>
      <c r="O747" s="86"/>
      <c r="P747" s="86"/>
      <c r="Q747" s="86"/>
      <c r="R747" s="86"/>
      <c r="S747" s="86"/>
      <c r="T747" s="86"/>
      <c r="U747" s="87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T747" s="19" t="s">
        <v>264</v>
      </c>
      <c r="AU747" s="19" t="s">
        <v>78</v>
      </c>
    </row>
    <row r="748" s="13" customFormat="1">
      <c r="A748" s="13"/>
      <c r="B748" s="227"/>
      <c r="C748" s="228"/>
      <c r="D748" s="220" t="s">
        <v>268</v>
      </c>
      <c r="E748" s="229" t="s">
        <v>19</v>
      </c>
      <c r="F748" s="230" t="s">
        <v>1053</v>
      </c>
      <c r="G748" s="228"/>
      <c r="H748" s="229" t="s">
        <v>19</v>
      </c>
      <c r="I748" s="231"/>
      <c r="J748" s="228"/>
      <c r="K748" s="228"/>
      <c r="L748" s="232"/>
      <c r="M748" s="233"/>
      <c r="N748" s="234"/>
      <c r="O748" s="234"/>
      <c r="P748" s="234"/>
      <c r="Q748" s="234"/>
      <c r="R748" s="234"/>
      <c r="S748" s="234"/>
      <c r="T748" s="234"/>
      <c r="U748" s="235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T748" s="236" t="s">
        <v>268</v>
      </c>
      <c r="AU748" s="236" t="s">
        <v>78</v>
      </c>
      <c r="AV748" s="13" t="s">
        <v>74</v>
      </c>
      <c r="AW748" s="13" t="s">
        <v>31</v>
      </c>
      <c r="AX748" s="13" t="s">
        <v>69</v>
      </c>
      <c r="AY748" s="236" t="s">
        <v>254</v>
      </c>
    </row>
    <row r="749" s="14" customFormat="1">
      <c r="A749" s="14"/>
      <c r="B749" s="237"/>
      <c r="C749" s="238"/>
      <c r="D749" s="220" t="s">
        <v>268</v>
      </c>
      <c r="E749" s="239" t="s">
        <v>19</v>
      </c>
      <c r="F749" s="240" t="s">
        <v>1054</v>
      </c>
      <c r="G749" s="238"/>
      <c r="H749" s="241">
        <v>2.6099999999999999</v>
      </c>
      <c r="I749" s="242"/>
      <c r="J749" s="238"/>
      <c r="K749" s="238"/>
      <c r="L749" s="243"/>
      <c r="M749" s="244"/>
      <c r="N749" s="245"/>
      <c r="O749" s="245"/>
      <c r="P749" s="245"/>
      <c r="Q749" s="245"/>
      <c r="R749" s="245"/>
      <c r="S749" s="245"/>
      <c r="T749" s="245"/>
      <c r="U749" s="246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T749" s="247" t="s">
        <v>268</v>
      </c>
      <c r="AU749" s="247" t="s">
        <v>78</v>
      </c>
      <c r="AV749" s="14" t="s">
        <v>78</v>
      </c>
      <c r="AW749" s="14" t="s">
        <v>31</v>
      </c>
      <c r="AX749" s="14" t="s">
        <v>69</v>
      </c>
      <c r="AY749" s="247" t="s">
        <v>254</v>
      </c>
    </row>
    <row r="750" s="14" customFormat="1">
      <c r="A750" s="14"/>
      <c r="B750" s="237"/>
      <c r="C750" s="238"/>
      <c r="D750" s="220" t="s">
        <v>268</v>
      </c>
      <c r="E750" s="239" t="s">
        <v>19</v>
      </c>
      <c r="F750" s="240" t="s">
        <v>883</v>
      </c>
      <c r="G750" s="238"/>
      <c r="H750" s="241">
        <v>1.325</v>
      </c>
      <c r="I750" s="242"/>
      <c r="J750" s="238"/>
      <c r="K750" s="238"/>
      <c r="L750" s="243"/>
      <c r="M750" s="244"/>
      <c r="N750" s="245"/>
      <c r="O750" s="245"/>
      <c r="P750" s="245"/>
      <c r="Q750" s="245"/>
      <c r="R750" s="245"/>
      <c r="S750" s="245"/>
      <c r="T750" s="245"/>
      <c r="U750" s="246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T750" s="247" t="s">
        <v>268</v>
      </c>
      <c r="AU750" s="247" t="s">
        <v>78</v>
      </c>
      <c r="AV750" s="14" t="s">
        <v>78</v>
      </c>
      <c r="AW750" s="14" t="s">
        <v>31</v>
      </c>
      <c r="AX750" s="14" t="s">
        <v>69</v>
      </c>
      <c r="AY750" s="247" t="s">
        <v>254</v>
      </c>
    </row>
    <row r="751" s="13" customFormat="1">
      <c r="A751" s="13"/>
      <c r="B751" s="227"/>
      <c r="C751" s="228"/>
      <c r="D751" s="220" t="s">
        <v>268</v>
      </c>
      <c r="E751" s="229" t="s">
        <v>19</v>
      </c>
      <c r="F751" s="230" t="s">
        <v>1055</v>
      </c>
      <c r="G751" s="228"/>
      <c r="H751" s="229" t="s">
        <v>19</v>
      </c>
      <c r="I751" s="231"/>
      <c r="J751" s="228"/>
      <c r="K751" s="228"/>
      <c r="L751" s="232"/>
      <c r="M751" s="233"/>
      <c r="N751" s="234"/>
      <c r="O751" s="234"/>
      <c r="P751" s="234"/>
      <c r="Q751" s="234"/>
      <c r="R751" s="234"/>
      <c r="S751" s="234"/>
      <c r="T751" s="234"/>
      <c r="U751" s="235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36" t="s">
        <v>268</v>
      </c>
      <c r="AU751" s="236" t="s">
        <v>78</v>
      </c>
      <c r="AV751" s="13" t="s">
        <v>74</v>
      </c>
      <c r="AW751" s="13" t="s">
        <v>31</v>
      </c>
      <c r="AX751" s="13" t="s">
        <v>69</v>
      </c>
      <c r="AY751" s="236" t="s">
        <v>254</v>
      </c>
    </row>
    <row r="752" s="14" customFormat="1">
      <c r="A752" s="14"/>
      <c r="B752" s="237"/>
      <c r="C752" s="238"/>
      <c r="D752" s="220" t="s">
        <v>268</v>
      </c>
      <c r="E752" s="239" t="s">
        <v>19</v>
      </c>
      <c r="F752" s="240" t="s">
        <v>1056</v>
      </c>
      <c r="G752" s="238"/>
      <c r="H752" s="241">
        <v>2.1000000000000001</v>
      </c>
      <c r="I752" s="242"/>
      <c r="J752" s="238"/>
      <c r="K752" s="238"/>
      <c r="L752" s="243"/>
      <c r="M752" s="244"/>
      <c r="N752" s="245"/>
      <c r="O752" s="245"/>
      <c r="P752" s="245"/>
      <c r="Q752" s="245"/>
      <c r="R752" s="245"/>
      <c r="S752" s="245"/>
      <c r="T752" s="245"/>
      <c r="U752" s="246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T752" s="247" t="s">
        <v>268</v>
      </c>
      <c r="AU752" s="247" t="s">
        <v>78</v>
      </c>
      <c r="AV752" s="14" t="s">
        <v>78</v>
      </c>
      <c r="AW752" s="14" t="s">
        <v>31</v>
      </c>
      <c r="AX752" s="14" t="s">
        <v>69</v>
      </c>
      <c r="AY752" s="247" t="s">
        <v>254</v>
      </c>
    </row>
    <row r="753" s="14" customFormat="1">
      <c r="A753" s="14"/>
      <c r="B753" s="237"/>
      <c r="C753" s="238"/>
      <c r="D753" s="220" t="s">
        <v>268</v>
      </c>
      <c r="E753" s="238"/>
      <c r="F753" s="240" t="s">
        <v>1061</v>
      </c>
      <c r="G753" s="238"/>
      <c r="H753" s="241">
        <v>6.6390000000000002</v>
      </c>
      <c r="I753" s="242"/>
      <c r="J753" s="238"/>
      <c r="K753" s="238"/>
      <c r="L753" s="243"/>
      <c r="M753" s="244"/>
      <c r="N753" s="245"/>
      <c r="O753" s="245"/>
      <c r="P753" s="245"/>
      <c r="Q753" s="245"/>
      <c r="R753" s="245"/>
      <c r="S753" s="245"/>
      <c r="T753" s="245"/>
      <c r="U753" s="246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T753" s="247" t="s">
        <v>268</v>
      </c>
      <c r="AU753" s="247" t="s">
        <v>78</v>
      </c>
      <c r="AV753" s="14" t="s">
        <v>78</v>
      </c>
      <c r="AW753" s="14" t="s">
        <v>4</v>
      </c>
      <c r="AX753" s="14" t="s">
        <v>74</v>
      </c>
      <c r="AY753" s="247" t="s">
        <v>254</v>
      </c>
    </row>
    <row r="754" s="2" customFormat="1" ht="16.5" customHeight="1">
      <c r="A754" s="40"/>
      <c r="B754" s="41"/>
      <c r="C754" s="207" t="s">
        <v>1062</v>
      </c>
      <c r="D754" s="207" t="s">
        <v>258</v>
      </c>
      <c r="E754" s="208" t="s">
        <v>1063</v>
      </c>
      <c r="F754" s="209" t="s">
        <v>1064</v>
      </c>
      <c r="G754" s="210" t="s">
        <v>299</v>
      </c>
      <c r="H754" s="211">
        <v>13.5</v>
      </c>
      <c r="I754" s="212"/>
      <c r="J754" s="213">
        <f>ROUND(I754*H754,2)</f>
        <v>0</v>
      </c>
      <c r="K754" s="209" t="s">
        <v>261</v>
      </c>
      <c r="L754" s="46"/>
      <c r="M754" s="214" t="s">
        <v>19</v>
      </c>
      <c r="N754" s="215" t="s">
        <v>41</v>
      </c>
      <c r="O754" s="86"/>
      <c r="P754" s="216">
        <f>O754*H754</f>
        <v>0</v>
      </c>
      <c r="Q754" s="216">
        <v>9.0000000000000006E-05</v>
      </c>
      <c r="R754" s="216">
        <f>Q754*H754</f>
        <v>0.0012150000000000002</v>
      </c>
      <c r="S754" s="216">
        <v>0</v>
      </c>
      <c r="T754" s="216">
        <f>S754*H754</f>
        <v>0</v>
      </c>
      <c r="U754" s="217" t="s">
        <v>19</v>
      </c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R754" s="218" t="s">
        <v>374</v>
      </c>
      <c r="AT754" s="218" t="s">
        <v>258</v>
      </c>
      <c r="AU754" s="218" t="s">
        <v>78</v>
      </c>
      <c r="AY754" s="19" t="s">
        <v>254</v>
      </c>
      <c r="BE754" s="219">
        <f>IF(N754="základní",J754,0)</f>
        <v>0</v>
      </c>
      <c r="BF754" s="219">
        <f>IF(N754="snížená",J754,0)</f>
        <v>0</v>
      </c>
      <c r="BG754" s="219">
        <f>IF(N754="zákl. přenesená",J754,0)</f>
        <v>0</v>
      </c>
      <c r="BH754" s="219">
        <f>IF(N754="sníž. přenesená",J754,0)</f>
        <v>0</v>
      </c>
      <c r="BI754" s="219">
        <f>IF(N754="nulová",J754,0)</f>
        <v>0</v>
      </c>
      <c r="BJ754" s="19" t="s">
        <v>78</v>
      </c>
      <c r="BK754" s="219">
        <f>ROUND(I754*H754,2)</f>
        <v>0</v>
      </c>
      <c r="BL754" s="19" t="s">
        <v>374</v>
      </c>
      <c r="BM754" s="218" t="s">
        <v>1065</v>
      </c>
    </row>
    <row r="755" s="2" customFormat="1">
      <c r="A755" s="40"/>
      <c r="B755" s="41"/>
      <c r="C755" s="42"/>
      <c r="D755" s="220" t="s">
        <v>264</v>
      </c>
      <c r="E755" s="42"/>
      <c r="F755" s="221" t="s">
        <v>1066</v>
      </c>
      <c r="G755" s="42"/>
      <c r="H755" s="42"/>
      <c r="I755" s="222"/>
      <c r="J755" s="42"/>
      <c r="K755" s="42"/>
      <c r="L755" s="46"/>
      <c r="M755" s="223"/>
      <c r="N755" s="224"/>
      <c r="O755" s="86"/>
      <c r="P755" s="86"/>
      <c r="Q755" s="86"/>
      <c r="R755" s="86"/>
      <c r="S755" s="86"/>
      <c r="T755" s="86"/>
      <c r="U755" s="87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T755" s="19" t="s">
        <v>264</v>
      </c>
      <c r="AU755" s="19" t="s">
        <v>78</v>
      </c>
    </row>
    <row r="756" s="2" customFormat="1">
      <c r="A756" s="40"/>
      <c r="B756" s="41"/>
      <c r="C756" s="42"/>
      <c r="D756" s="225" t="s">
        <v>266</v>
      </c>
      <c r="E756" s="42"/>
      <c r="F756" s="226" t="s">
        <v>1067</v>
      </c>
      <c r="G756" s="42"/>
      <c r="H756" s="42"/>
      <c r="I756" s="222"/>
      <c r="J756" s="42"/>
      <c r="K756" s="42"/>
      <c r="L756" s="46"/>
      <c r="M756" s="223"/>
      <c r="N756" s="224"/>
      <c r="O756" s="86"/>
      <c r="P756" s="86"/>
      <c r="Q756" s="86"/>
      <c r="R756" s="86"/>
      <c r="S756" s="86"/>
      <c r="T756" s="86"/>
      <c r="U756" s="87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T756" s="19" t="s">
        <v>266</v>
      </c>
      <c r="AU756" s="19" t="s">
        <v>78</v>
      </c>
    </row>
    <row r="757" s="14" customFormat="1">
      <c r="A757" s="14"/>
      <c r="B757" s="237"/>
      <c r="C757" s="238"/>
      <c r="D757" s="220" t="s">
        <v>268</v>
      </c>
      <c r="E757" s="239" t="s">
        <v>19</v>
      </c>
      <c r="F757" s="240" t="s">
        <v>1068</v>
      </c>
      <c r="G757" s="238"/>
      <c r="H757" s="241">
        <v>12.9</v>
      </c>
      <c r="I757" s="242"/>
      <c r="J757" s="238"/>
      <c r="K757" s="238"/>
      <c r="L757" s="243"/>
      <c r="M757" s="244"/>
      <c r="N757" s="245"/>
      <c r="O757" s="245"/>
      <c r="P757" s="245"/>
      <c r="Q757" s="245"/>
      <c r="R757" s="245"/>
      <c r="S757" s="245"/>
      <c r="T757" s="245"/>
      <c r="U757" s="246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T757" s="247" t="s">
        <v>268</v>
      </c>
      <c r="AU757" s="247" t="s">
        <v>78</v>
      </c>
      <c r="AV757" s="14" t="s">
        <v>78</v>
      </c>
      <c r="AW757" s="14" t="s">
        <v>31</v>
      </c>
      <c r="AX757" s="14" t="s">
        <v>69</v>
      </c>
      <c r="AY757" s="247" t="s">
        <v>254</v>
      </c>
    </row>
    <row r="758" s="14" customFormat="1">
      <c r="A758" s="14"/>
      <c r="B758" s="237"/>
      <c r="C758" s="238"/>
      <c r="D758" s="220" t="s">
        <v>268</v>
      </c>
      <c r="E758" s="239" t="s">
        <v>19</v>
      </c>
      <c r="F758" s="240" t="s">
        <v>1069</v>
      </c>
      <c r="G758" s="238"/>
      <c r="H758" s="241">
        <v>0.59999999999999998</v>
      </c>
      <c r="I758" s="242"/>
      <c r="J758" s="238"/>
      <c r="K758" s="238"/>
      <c r="L758" s="243"/>
      <c r="M758" s="244"/>
      <c r="N758" s="245"/>
      <c r="O758" s="245"/>
      <c r="P758" s="245"/>
      <c r="Q758" s="245"/>
      <c r="R758" s="245"/>
      <c r="S758" s="245"/>
      <c r="T758" s="245"/>
      <c r="U758" s="246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T758" s="247" t="s">
        <v>268</v>
      </c>
      <c r="AU758" s="247" t="s">
        <v>78</v>
      </c>
      <c r="AV758" s="14" t="s">
        <v>78</v>
      </c>
      <c r="AW758" s="14" t="s">
        <v>31</v>
      </c>
      <c r="AX758" s="14" t="s">
        <v>69</v>
      </c>
      <c r="AY758" s="247" t="s">
        <v>254</v>
      </c>
    </row>
    <row r="759" s="2" customFormat="1" ht="16.5" customHeight="1">
      <c r="A759" s="40"/>
      <c r="B759" s="41"/>
      <c r="C759" s="207" t="s">
        <v>1070</v>
      </c>
      <c r="D759" s="207" t="s">
        <v>258</v>
      </c>
      <c r="E759" s="208" t="s">
        <v>1071</v>
      </c>
      <c r="F759" s="209" t="s">
        <v>1072</v>
      </c>
      <c r="G759" s="210" t="s">
        <v>393</v>
      </c>
      <c r="H759" s="211">
        <v>6</v>
      </c>
      <c r="I759" s="212"/>
      <c r="J759" s="213">
        <f>ROUND(I759*H759,2)</f>
        <v>0</v>
      </c>
      <c r="K759" s="209" t="s">
        <v>261</v>
      </c>
      <c r="L759" s="46"/>
      <c r="M759" s="214" t="s">
        <v>19</v>
      </c>
      <c r="N759" s="215" t="s">
        <v>41</v>
      </c>
      <c r="O759" s="86"/>
      <c r="P759" s="216">
        <f>O759*H759</f>
        <v>0</v>
      </c>
      <c r="Q759" s="216">
        <v>0</v>
      </c>
      <c r="R759" s="216">
        <f>Q759*H759</f>
        <v>0</v>
      </c>
      <c r="S759" s="216">
        <v>0</v>
      </c>
      <c r="T759" s="216">
        <f>S759*H759</f>
        <v>0</v>
      </c>
      <c r="U759" s="217" t="s">
        <v>19</v>
      </c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R759" s="218" t="s">
        <v>374</v>
      </c>
      <c r="AT759" s="218" t="s">
        <v>258</v>
      </c>
      <c r="AU759" s="218" t="s">
        <v>78</v>
      </c>
      <c r="AY759" s="19" t="s">
        <v>254</v>
      </c>
      <c r="BE759" s="219">
        <f>IF(N759="základní",J759,0)</f>
        <v>0</v>
      </c>
      <c r="BF759" s="219">
        <f>IF(N759="snížená",J759,0)</f>
        <v>0</v>
      </c>
      <c r="BG759" s="219">
        <f>IF(N759="zákl. přenesená",J759,0)</f>
        <v>0</v>
      </c>
      <c r="BH759" s="219">
        <f>IF(N759="sníž. přenesená",J759,0)</f>
        <v>0</v>
      </c>
      <c r="BI759" s="219">
        <f>IF(N759="nulová",J759,0)</f>
        <v>0</v>
      </c>
      <c r="BJ759" s="19" t="s">
        <v>78</v>
      </c>
      <c r="BK759" s="219">
        <f>ROUND(I759*H759,2)</f>
        <v>0</v>
      </c>
      <c r="BL759" s="19" t="s">
        <v>374</v>
      </c>
      <c r="BM759" s="218" t="s">
        <v>1073</v>
      </c>
    </row>
    <row r="760" s="2" customFormat="1">
      <c r="A760" s="40"/>
      <c r="B760" s="41"/>
      <c r="C760" s="42"/>
      <c r="D760" s="220" t="s">
        <v>264</v>
      </c>
      <c r="E760" s="42"/>
      <c r="F760" s="221" t="s">
        <v>1074</v>
      </c>
      <c r="G760" s="42"/>
      <c r="H760" s="42"/>
      <c r="I760" s="222"/>
      <c r="J760" s="42"/>
      <c r="K760" s="42"/>
      <c r="L760" s="46"/>
      <c r="M760" s="223"/>
      <c r="N760" s="224"/>
      <c r="O760" s="86"/>
      <c r="P760" s="86"/>
      <c r="Q760" s="86"/>
      <c r="R760" s="86"/>
      <c r="S760" s="86"/>
      <c r="T760" s="86"/>
      <c r="U760" s="87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T760" s="19" t="s">
        <v>264</v>
      </c>
      <c r="AU760" s="19" t="s">
        <v>78</v>
      </c>
    </row>
    <row r="761" s="2" customFormat="1">
      <c r="A761" s="40"/>
      <c r="B761" s="41"/>
      <c r="C761" s="42"/>
      <c r="D761" s="225" t="s">
        <v>266</v>
      </c>
      <c r="E761" s="42"/>
      <c r="F761" s="226" t="s">
        <v>1075</v>
      </c>
      <c r="G761" s="42"/>
      <c r="H761" s="42"/>
      <c r="I761" s="222"/>
      <c r="J761" s="42"/>
      <c r="K761" s="42"/>
      <c r="L761" s="46"/>
      <c r="M761" s="223"/>
      <c r="N761" s="224"/>
      <c r="O761" s="86"/>
      <c r="P761" s="86"/>
      <c r="Q761" s="86"/>
      <c r="R761" s="86"/>
      <c r="S761" s="86"/>
      <c r="T761" s="86"/>
      <c r="U761" s="87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T761" s="19" t="s">
        <v>266</v>
      </c>
      <c r="AU761" s="19" t="s">
        <v>78</v>
      </c>
    </row>
    <row r="762" s="14" customFormat="1">
      <c r="A762" s="14"/>
      <c r="B762" s="237"/>
      <c r="C762" s="238"/>
      <c r="D762" s="220" t="s">
        <v>268</v>
      </c>
      <c r="E762" s="239" t="s">
        <v>19</v>
      </c>
      <c r="F762" s="240" t="s">
        <v>1076</v>
      </c>
      <c r="G762" s="238"/>
      <c r="H762" s="241">
        <v>6</v>
      </c>
      <c r="I762" s="242"/>
      <c r="J762" s="238"/>
      <c r="K762" s="238"/>
      <c r="L762" s="243"/>
      <c r="M762" s="244"/>
      <c r="N762" s="245"/>
      <c r="O762" s="245"/>
      <c r="P762" s="245"/>
      <c r="Q762" s="245"/>
      <c r="R762" s="245"/>
      <c r="S762" s="245"/>
      <c r="T762" s="245"/>
      <c r="U762" s="246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T762" s="247" t="s">
        <v>268</v>
      </c>
      <c r="AU762" s="247" t="s">
        <v>78</v>
      </c>
      <c r="AV762" s="14" t="s">
        <v>78</v>
      </c>
      <c r="AW762" s="14" t="s">
        <v>31</v>
      </c>
      <c r="AX762" s="14" t="s">
        <v>74</v>
      </c>
      <c r="AY762" s="247" t="s">
        <v>254</v>
      </c>
    </row>
    <row r="763" s="2" customFormat="1" ht="21.75" customHeight="1">
      <c r="A763" s="40"/>
      <c r="B763" s="41"/>
      <c r="C763" s="207" t="s">
        <v>1077</v>
      </c>
      <c r="D763" s="207" t="s">
        <v>258</v>
      </c>
      <c r="E763" s="208" t="s">
        <v>1078</v>
      </c>
      <c r="F763" s="209" t="s">
        <v>1079</v>
      </c>
      <c r="G763" s="210" t="s">
        <v>393</v>
      </c>
      <c r="H763" s="211">
        <v>2</v>
      </c>
      <c r="I763" s="212"/>
      <c r="J763" s="213">
        <f>ROUND(I763*H763,2)</f>
        <v>0</v>
      </c>
      <c r="K763" s="209" t="s">
        <v>261</v>
      </c>
      <c r="L763" s="46"/>
      <c r="M763" s="214" t="s">
        <v>19</v>
      </c>
      <c r="N763" s="215" t="s">
        <v>41</v>
      </c>
      <c r="O763" s="86"/>
      <c r="P763" s="216">
        <f>O763*H763</f>
        <v>0</v>
      </c>
      <c r="Q763" s="216">
        <v>0</v>
      </c>
      <c r="R763" s="216">
        <f>Q763*H763</f>
        <v>0</v>
      </c>
      <c r="S763" s="216">
        <v>0</v>
      </c>
      <c r="T763" s="216">
        <f>S763*H763</f>
        <v>0</v>
      </c>
      <c r="U763" s="217" t="s">
        <v>19</v>
      </c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R763" s="218" t="s">
        <v>374</v>
      </c>
      <c r="AT763" s="218" t="s">
        <v>258</v>
      </c>
      <c r="AU763" s="218" t="s">
        <v>78</v>
      </c>
      <c r="AY763" s="19" t="s">
        <v>254</v>
      </c>
      <c r="BE763" s="219">
        <f>IF(N763="základní",J763,0)</f>
        <v>0</v>
      </c>
      <c r="BF763" s="219">
        <f>IF(N763="snížená",J763,0)</f>
        <v>0</v>
      </c>
      <c r="BG763" s="219">
        <f>IF(N763="zákl. přenesená",J763,0)</f>
        <v>0</v>
      </c>
      <c r="BH763" s="219">
        <f>IF(N763="sníž. přenesená",J763,0)</f>
        <v>0</v>
      </c>
      <c r="BI763" s="219">
        <f>IF(N763="nulová",J763,0)</f>
        <v>0</v>
      </c>
      <c r="BJ763" s="19" t="s">
        <v>78</v>
      </c>
      <c r="BK763" s="219">
        <f>ROUND(I763*H763,2)</f>
        <v>0</v>
      </c>
      <c r="BL763" s="19" t="s">
        <v>374</v>
      </c>
      <c r="BM763" s="218" t="s">
        <v>1080</v>
      </c>
    </row>
    <row r="764" s="2" customFormat="1">
      <c r="A764" s="40"/>
      <c r="B764" s="41"/>
      <c r="C764" s="42"/>
      <c r="D764" s="220" t="s">
        <v>264</v>
      </c>
      <c r="E764" s="42"/>
      <c r="F764" s="221" t="s">
        <v>1081</v>
      </c>
      <c r="G764" s="42"/>
      <c r="H764" s="42"/>
      <c r="I764" s="222"/>
      <c r="J764" s="42"/>
      <c r="K764" s="42"/>
      <c r="L764" s="46"/>
      <c r="M764" s="223"/>
      <c r="N764" s="224"/>
      <c r="O764" s="86"/>
      <c r="P764" s="86"/>
      <c r="Q764" s="86"/>
      <c r="R764" s="86"/>
      <c r="S764" s="86"/>
      <c r="T764" s="86"/>
      <c r="U764" s="87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T764" s="19" t="s">
        <v>264</v>
      </c>
      <c r="AU764" s="19" t="s">
        <v>78</v>
      </c>
    </row>
    <row r="765" s="2" customFormat="1">
      <c r="A765" s="40"/>
      <c r="B765" s="41"/>
      <c r="C765" s="42"/>
      <c r="D765" s="225" t="s">
        <v>266</v>
      </c>
      <c r="E765" s="42"/>
      <c r="F765" s="226" t="s">
        <v>1082</v>
      </c>
      <c r="G765" s="42"/>
      <c r="H765" s="42"/>
      <c r="I765" s="222"/>
      <c r="J765" s="42"/>
      <c r="K765" s="42"/>
      <c r="L765" s="46"/>
      <c r="M765" s="223"/>
      <c r="N765" s="224"/>
      <c r="O765" s="86"/>
      <c r="P765" s="86"/>
      <c r="Q765" s="86"/>
      <c r="R765" s="86"/>
      <c r="S765" s="86"/>
      <c r="T765" s="86"/>
      <c r="U765" s="87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T765" s="19" t="s">
        <v>266</v>
      </c>
      <c r="AU765" s="19" t="s">
        <v>78</v>
      </c>
    </row>
    <row r="766" s="14" customFormat="1">
      <c r="A766" s="14"/>
      <c r="B766" s="237"/>
      <c r="C766" s="238"/>
      <c r="D766" s="220" t="s">
        <v>268</v>
      </c>
      <c r="E766" s="239" t="s">
        <v>19</v>
      </c>
      <c r="F766" s="240" t="s">
        <v>1083</v>
      </c>
      <c r="G766" s="238"/>
      <c r="H766" s="241">
        <v>2</v>
      </c>
      <c r="I766" s="242"/>
      <c r="J766" s="238"/>
      <c r="K766" s="238"/>
      <c r="L766" s="243"/>
      <c r="M766" s="244"/>
      <c r="N766" s="245"/>
      <c r="O766" s="245"/>
      <c r="P766" s="245"/>
      <c r="Q766" s="245"/>
      <c r="R766" s="245"/>
      <c r="S766" s="245"/>
      <c r="T766" s="245"/>
      <c r="U766" s="246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T766" s="247" t="s">
        <v>268</v>
      </c>
      <c r="AU766" s="247" t="s">
        <v>78</v>
      </c>
      <c r="AV766" s="14" t="s">
        <v>78</v>
      </c>
      <c r="AW766" s="14" t="s">
        <v>31</v>
      </c>
      <c r="AX766" s="14" t="s">
        <v>74</v>
      </c>
      <c r="AY766" s="247" t="s">
        <v>254</v>
      </c>
    </row>
    <row r="767" s="2" customFormat="1" ht="16.5" customHeight="1">
      <c r="A767" s="40"/>
      <c r="B767" s="41"/>
      <c r="C767" s="207" t="s">
        <v>1084</v>
      </c>
      <c r="D767" s="207" t="s">
        <v>258</v>
      </c>
      <c r="E767" s="208" t="s">
        <v>1085</v>
      </c>
      <c r="F767" s="209" t="s">
        <v>1086</v>
      </c>
      <c r="G767" s="210" t="s">
        <v>393</v>
      </c>
      <c r="H767" s="211">
        <v>1</v>
      </c>
      <c r="I767" s="212"/>
      <c r="J767" s="213">
        <f>ROUND(I767*H767,2)</f>
        <v>0</v>
      </c>
      <c r="K767" s="209" t="s">
        <v>261</v>
      </c>
      <c r="L767" s="46"/>
      <c r="M767" s="214" t="s">
        <v>19</v>
      </c>
      <c r="N767" s="215" t="s">
        <v>41</v>
      </c>
      <c r="O767" s="86"/>
      <c r="P767" s="216">
        <f>O767*H767</f>
        <v>0</v>
      </c>
      <c r="Q767" s="216">
        <v>0</v>
      </c>
      <c r="R767" s="216">
        <f>Q767*H767</f>
        <v>0</v>
      </c>
      <c r="S767" s="216">
        <v>0</v>
      </c>
      <c r="T767" s="216">
        <f>S767*H767</f>
        <v>0</v>
      </c>
      <c r="U767" s="217" t="s">
        <v>19</v>
      </c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R767" s="218" t="s">
        <v>374</v>
      </c>
      <c r="AT767" s="218" t="s">
        <v>258</v>
      </c>
      <c r="AU767" s="218" t="s">
        <v>78</v>
      </c>
      <c r="AY767" s="19" t="s">
        <v>254</v>
      </c>
      <c r="BE767" s="219">
        <f>IF(N767="základní",J767,0)</f>
        <v>0</v>
      </c>
      <c r="BF767" s="219">
        <f>IF(N767="snížená",J767,0)</f>
        <v>0</v>
      </c>
      <c r="BG767" s="219">
        <f>IF(N767="zákl. přenesená",J767,0)</f>
        <v>0</v>
      </c>
      <c r="BH767" s="219">
        <f>IF(N767="sníž. přenesená",J767,0)</f>
        <v>0</v>
      </c>
      <c r="BI767" s="219">
        <f>IF(N767="nulová",J767,0)</f>
        <v>0</v>
      </c>
      <c r="BJ767" s="19" t="s">
        <v>78</v>
      </c>
      <c r="BK767" s="219">
        <f>ROUND(I767*H767,2)</f>
        <v>0</v>
      </c>
      <c r="BL767" s="19" t="s">
        <v>374</v>
      </c>
      <c r="BM767" s="218" t="s">
        <v>1087</v>
      </c>
    </row>
    <row r="768" s="2" customFormat="1">
      <c r="A768" s="40"/>
      <c r="B768" s="41"/>
      <c r="C768" s="42"/>
      <c r="D768" s="220" t="s">
        <v>264</v>
      </c>
      <c r="E768" s="42"/>
      <c r="F768" s="221" t="s">
        <v>1088</v>
      </c>
      <c r="G768" s="42"/>
      <c r="H768" s="42"/>
      <c r="I768" s="222"/>
      <c r="J768" s="42"/>
      <c r="K768" s="42"/>
      <c r="L768" s="46"/>
      <c r="M768" s="223"/>
      <c r="N768" s="224"/>
      <c r="O768" s="86"/>
      <c r="P768" s="86"/>
      <c r="Q768" s="86"/>
      <c r="R768" s="86"/>
      <c r="S768" s="86"/>
      <c r="T768" s="86"/>
      <c r="U768" s="87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T768" s="19" t="s">
        <v>264</v>
      </c>
      <c r="AU768" s="19" t="s">
        <v>78</v>
      </c>
    </row>
    <row r="769" s="2" customFormat="1">
      <c r="A769" s="40"/>
      <c r="B769" s="41"/>
      <c r="C769" s="42"/>
      <c r="D769" s="225" t="s">
        <v>266</v>
      </c>
      <c r="E769" s="42"/>
      <c r="F769" s="226" t="s">
        <v>1089</v>
      </c>
      <c r="G769" s="42"/>
      <c r="H769" s="42"/>
      <c r="I769" s="222"/>
      <c r="J769" s="42"/>
      <c r="K769" s="42"/>
      <c r="L769" s="46"/>
      <c r="M769" s="223"/>
      <c r="N769" s="224"/>
      <c r="O769" s="86"/>
      <c r="P769" s="86"/>
      <c r="Q769" s="86"/>
      <c r="R769" s="86"/>
      <c r="S769" s="86"/>
      <c r="T769" s="86"/>
      <c r="U769" s="87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T769" s="19" t="s">
        <v>266</v>
      </c>
      <c r="AU769" s="19" t="s">
        <v>78</v>
      </c>
    </row>
    <row r="770" s="14" customFormat="1">
      <c r="A770" s="14"/>
      <c r="B770" s="237"/>
      <c r="C770" s="238"/>
      <c r="D770" s="220" t="s">
        <v>268</v>
      </c>
      <c r="E770" s="239" t="s">
        <v>19</v>
      </c>
      <c r="F770" s="240" t="s">
        <v>74</v>
      </c>
      <c r="G770" s="238"/>
      <c r="H770" s="241">
        <v>1</v>
      </c>
      <c r="I770" s="242"/>
      <c r="J770" s="238"/>
      <c r="K770" s="238"/>
      <c r="L770" s="243"/>
      <c r="M770" s="244"/>
      <c r="N770" s="245"/>
      <c r="O770" s="245"/>
      <c r="P770" s="245"/>
      <c r="Q770" s="245"/>
      <c r="R770" s="245"/>
      <c r="S770" s="245"/>
      <c r="T770" s="245"/>
      <c r="U770" s="246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T770" s="247" t="s">
        <v>268</v>
      </c>
      <c r="AU770" s="247" t="s">
        <v>78</v>
      </c>
      <c r="AV770" s="14" t="s">
        <v>78</v>
      </c>
      <c r="AW770" s="14" t="s">
        <v>31</v>
      </c>
      <c r="AX770" s="14" t="s">
        <v>74</v>
      </c>
      <c r="AY770" s="247" t="s">
        <v>254</v>
      </c>
    </row>
    <row r="771" s="2" customFormat="1" ht="24.15" customHeight="1">
      <c r="A771" s="40"/>
      <c r="B771" s="41"/>
      <c r="C771" s="207" t="s">
        <v>1090</v>
      </c>
      <c r="D771" s="207" t="s">
        <v>258</v>
      </c>
      <c r="E771" s="208" t="s">
        <v>1091</v>
      </c>
      <c r="F771" s="209" t="s">
        <v>1092</v>
      </c>
      <c r="G771" s="210" t="s">
        <v>83</v>
      </c>
      <c r="H771" s="211">
        <v>20.875</v>
      </c>
      <c r="I771" s="212"/>
      <c r="J771" s="213">
        <f>ROUND(I771*H771,2)</f>
        <v>0</v>
      </c>
      <c r="K771" s="209" t="s">
        <v>261</v>
      </c>
      <c r="L771" s="46"/>
      <c r="M771" s="214" t="s">
        <v>19</v>
      </c>
      <c r="N771" s="215" t="s">
        <v>41</v>
      </c>
      <c r="O771" s="86"/>
      <c r="P771" s="216">
        <f>O771*H771</f>
        <v>0</v>
      </c>
      <c r="Q771" s="216">
        <v>5.0000000000000002E-05</v>
      </c>
      <c r="R771" s="216">
        <f>Q771*H771</f>
        <v>0.00104375</v>
      </c>
      <c r="S771" s="216">
        <v>0</v>
      </c>
      <c r="T771" s="216">
        <f>S771*H771</f>
        <v>0</v>
      </c>
      <c r="U771" s="217" t="s">
        <v>19</v>
      </c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  <c r="AR771" s="218" t="s">
        <v>374</v>
      </c>
      <c r="AT771" s="218" t="s">
        <v>258</v>
      </c>
      <c r="AU771" s="218" t="s">
        <v>78</v>
      </c>
      <c r="AY771" s="19" t="s">
        <v>254</v>
      </c>
      <c r="BE771" s="219">
        <f>IF(N771="základní",J771,0)</f>
        <v>0</v>
      </c>
      <c r="BF771" s="219">
        <f>IF(N771="snížená",J771,0)</f>
        <v>0</v>
      </c>
      <c r="BG771" s="219">
        <f>IF(N771="zákl. přenesená",J771,0)</f>
        <v>0</v>
      </c>
      <c r="BH771" s="219">
        <f>IF(N771="sníž. přenesená",J771,0)</f>
        <v>0</v>
      </c>
      <c r="BI771" s="219">
        <f>IF(N771="nulová",J771,0)</f>
        <v>0</v>
      </c>
      <c r="BJ771" s="19" t="s">
        <v>78</v>
      </c>
      <c r="BK771" s="219">
        <f>ROUND(I771*H771,2)</f>
        <v>0</v>
      </c>
      <c r="BL771" s="19" t="s">
        <v>374</v>
      </c>
      <c r="BM771" s="218" t="s">
        <v>1093</v>
      </c>
    </row>
    <row r="772" s="2" customFormat="1">
      <c r="A772" s="40"/>
      <c r="B772" s="41"/>
      <c r="C772" s="42"/>
      <c r="D772" s="220" t="s">
        <v>264</v>
      </c>
      <c r="E772" s="42"/>
      <c r="F772" s="221" t="s">
        <v>1094</v>
      </c>
      <c r="G772" s="42"/>
      <c r="H772" s="42"/>
      <c r="I772" s="222"/>
      <c r="J772" s="42"/>
      <c r="K772" s="42"/>
      <c r="L772" s="46"/>
      <c r="M772" s="223"/>
      <c r="N772" s="224"/>
      <c r="O772" s="86"/>
      <c r="P772" s="86"/>
      <c r="Q772" s="86"/>
      <c r="R772" s="86"/>
      <c r="S772" s="86"/>
      <c r="T772" s="86"/>
      <c r="U772" s="87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T772" s="19" t="s">
        <v>264</v>
      </c>
      <c r="AU772" s="19" t="s">
        <v>78</v>
      </c>
    </row>
    <row r="773" s="2" customFormat="1">
      <c r="A773" s="40"/>
      <c r="B773" s="41"/>
      <c r="C773" s="42"/>
      <c r="D773" s="225" t="s">
        <v>266</v>
      </c>
      <c r="E773" s="42"/>
      <c r="F773" s="226" t="s">
        <v>1095</v>
      </c>
      <c r="G773" s="42"/>
      <c r="H773" s="42"/>
      <c r="I773" s="222"/>
      <c r="J773" s="42"/>
      <c r="K773" s="42"/>
      <c r="L773" s="46"/>
      <c r="M773" s="223"/>
      <c r="N773" s="224"/>
      <c r="O773" s="86"/>
      <c r="P773" s="86"/>
      <c r="Q773" s="86"/>
      <c r="R773" s="86"/>
      <c r="S773" s="86"/>
      <c r="T773" s="86"/>
      <c r="U773" s="87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T773" s="19" t="s">
        <v>266</v>
      </c>
      <c r="AU773" s="19" t="s">
        <v>78</v>
      </c>
    </row>
    <row r="774" s="14" customFormat="1">
      <c r="A774" s="14"/>
      <c r="B774" s="237"/>
      <c r="C774" s="238"/>
      <c r="D774" s="220" t="s">
        <v>268</v>
      </c>
      <c r="E774" s="239" t="s">
        <v>19</v>
      </c>
      <c r="F774" s="240" t="s">
        <v>163</v>
      </c>
      <c r="G774" s="238"/>
      <c r="H774" s="241">
        <v>3.21</v>
      </c>
      <c r="I774" s="242"/>
      <c r="J774" s="238"/>
      <c r="K774" s="238"/>
      <c r="L774" s="243"/>
      <c r="M774" s="244"/>
      <c r="N774" s="245"/>
      <c r="O774" s="245"/>
      <c r="P774" s="245"/>
      <c r="Q774" s="245"/>
      <c r="R774" s="245"/>
      <c r="S774" s="245"/>
      <c r="T774" s="245"/>
      <c r="U774" s="246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T774" s="247" t="s">
        <v>268</v>
      </c>
      <c r="AU774" s="247" t="s">
        <v>78</v>
      </c>
      <c r="AV774" s="14" t="s">
        <v>78</v>
      </c>
      <c r="AW774" s="14" t="s">
        <v>31</v>
      </c>
      <c r="AX774" s="14" t="s">
        <v>69</v>
      </c>
      <c r="AY774" s="247" t="s">
        <v>254</v>
      </c>
    </row>
    <row r="775" s="14" customFormat="1">
      <c r="A775" s="14"/>
      <c r="B775" s="237"/>
      <c r="C775" s="238"/>
      <c r="D775" s="220" t="s">
        <v>268</v>
      </c>
      <c r="E775" s="239" t="s">
        <v>19</v>
      </c>
      <c r="F775" s="240" t="s">
        <v>166</v>
      </c>
      <c r="G775" s="238"/>
      <c r="H775" s="241">
        <v>17.664999999999999</v>
      </c>
      <c r="I775" s="242"/>
      <c r="J775" s="238"/>
      <c r="K775" s="238"/>
      <c r="L775" s="243"/>
      <c r="M775" s="244"/>
      <c r="N775" s="245"/>
      <c r="O775" s="245"/>
      <c r="P775" s="245"/>
      <c r="Q775" s="245"/>
      <c r="R775" s="245"/>
      <c r="S775" s="245"/>
      <c r="T775" s="245"/>
      <c r="U775" s="246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T775" s="247" t="s">
        <v>268</v>
      </c>
      <c r="AU775" s="247" t="s">
        <v>78</v>
      </c>
      <c r="AV775" s="14" t="s">
        <v>78</v>
      </c>
      <c r="AW775" s="14" t="s">
        <v>31</v>
      </c>
      <c r="AX775" s="14" t="s">
        <v>69</v>
      </c>
      <c r="AY775" s="247" t="s">
        <v>254</v>
      </c>
    </row>
    <row r="776" s="2" customFormat="1" ht="24.15" customHeight="1">
      <c r="A776" s="40"/>
      <c r="B776" s="41"/>
      <c r="C776" s="207" t="s">
        <v>1096</v>
      </c>
      <c r="D776" s="207" t="s">
        <v>258</v>
      </c>
      <c r="E776" s="208" t="s">
        <v>1097</v>
      </c>
      <c r="F776" s="209" t="s">
        <v>1098</v>
      </c>
      <c r="G776" s="210" t="s">
        <v>828</v>
      </c>
      <c r="H776" s="270"/>
      <c r="I776" s="212"/>
      <c r="J776" s="213">
        <f>ROUND(I776*H776,2)</f>
        <v>0</v>
      </c>
      <c r="K776" s="209" t="s">
        <v>261</v>
      </c>
      <c r="L776" s="46"/>
      <c r="M776" s="214" t="s">
        <v>19</v>
      </c>
      <c r="N776" s="215" t="s">
        <v>41</v>
      </c>
      <c r="O776" s="86"/>
      <c r="P776" s="216">
        <f>O776*H776</f>
        <v>0</v>
      </c>
      <c r="Q776" s="216">
        <v>0</v>
      </c>
      <c r="R776" s="216">
        <f>Q776*H776</f>
        <v>0</v>
      </c>
      <c r="S776" s="216">
        <v>0</v>
      </c>
      <c r="T776" s="216">
        <f>S776*H776</f>
        <v>0</v>
      </c>
      <c r="U776" s="217" t="s">
        <v>19</v>
      </c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R776" s="218" t="s">
        <v>374</v>
      </c>
      <c r="AT776" s="218" t="s">
        <v>258</v>
      </c>
      <c r="AU776" s="218" t="s">
        <v>78</v>
      </c>
      <c r="AY776" s="19" t="s">
        <v>254</v>
      </c>
      <c r="BE776" s="219">
        <f>IF(N776="základní",J776,0)</f>
        <v>0</v>
      </c>
      <c r="BF776" s="219">
        <f>IF(N776="snížená",J776,0)</f>
        <v>0</v>
      </c>
      <c r="BG776" s="219">
        <f>IF(N776="zákl. přenesená",J776,0)</f>
        <v>0</v>
      </c>
      <c r="BH776" s="219">
        <f>IF(N776="sníž. přenesená",J776,0)</f>
        <v>0</v>
      </c>
      <c r="BI776" s="219">
        <f>IF(N776="nulová",J776,0)</f>
        <v>0</v>
      </c>
      <c r="BJ776" s="19" t="s">
        <v>78</v>
      </c>
      <c r="BK776" s="219">
        <f>ROUND(I776*H776,2)</f>
        <v>0</v>
      </c>
      <c r="BL776" s="19" t="s">
        <v>374</v>
      </c>
      <c r="BM776" s="218" t="s">
        <v>1099</v>
      </c>
    </row>
    <row r="777" s="2" customFormat="1">
      <c r="A777" s="40"/>
      <c r="B777" s="41"/>
      <c r="C777" s="42"/>
      <c r="D777" s="220" t="s">
        <v>264</v>
      </c>
      <c r="E777" s="42"/>
      <c r="F777" s="221" t="s">
        <v>1100</v>
      </c>
      <c r="G777" s="42"/>
      <c r="H777" s="42"/>
      <c r="I777" s="222"/>
      <c r="J777" s="42"/>
      <c r="K777" s="42"/>
      <c r="L777" s="46"/>
      <c r="M777" s="223"/>
      <c r="N777" s="224"/>
      <c r="O777" s="86"/>
      <c r="P777" s="86"/>
      <c r="Q777" s="86"/>
      <c r="R777" s="86"/>
      <c r="S777" s="86"/>
      <c r="T777" s="86"/>
      <c r="U777" s="87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T777" s="19" t="s">
        <v>264</v>
      </c>
      <c r="AU777" s="19" t="s">
        <v>78</v>
      </c>
    </row>
    <row r="778" s="2" customFormat="1">
      <c r="A778" s="40"/>
      <c r="B778" s="41"/>
      <c r="C778" s="42"/>
      <c r="D778" s="225" t="s">
        <v>266</v>
      </c>
      <c r="E778" s="42"/>
      <c r="F778" s="226" t="s">
        <v>1101</v>
      </c>
      <c r="G778" s="42"/>
      <c r="H778" s="42"/>
      <c r="I778" s="222"/>
      <c r="J778" s="42"/>
      <c r="K778" s="42"/>
      <c r="L778" s="46"/>
      <c r="M778" s="223"/>
      <c r="N778" s="224"/>
      <c r="O778" s="86"/>
      <c r="P778" s="86"/>
      <c r="Q778" s="86"/>
      <c r="R778" s="86"/>
      <c r="S778" s="86"/>
      <c r="T778" s="86"/>
      <c r="U778" s="87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T778" s="19" t="s">
        <v>266</v>
      </c>
      <c r="AU778" s="19" t="s">
        <v>78</v>
      </c>
    </row>
    <row r="779" s="12" customFormat="1" ht="22.8" customHeight="1">
      <c r="A779" s="12"/>
      <c r="B779" s="191"/>
      <c r="C779" s="192"/>
      <c r="D779" s="193" t="s">
        <v>68</v>
      </c>
      <c r="E779" s="205" t="s">
        <v>1102</v>
      </c>
      <c r="F779" s="205" t="s">
        <v>1103</v>
      </c>
      <c r="G779" s="192"/>
      <c r="H779" s="192"/>
      <c r="I779" s="195"/>
      <c r="J779" s="206">
        <f>BK779</f>
        <v>0</v>
      </c>
      <c r="K779" s="192"/>
      <c r="L779" s="197"/>
      <c r="M779" s="198"/>
      <c r="N779" s="199"/>
      <c r="O779" s="199"/>
      <c r="P779" s="200">
        <f>SUM(P780:P815)</f>
        <v>0</v>
      </c>
      <c r="Q779" s="199"/>
      <c r="R779" s="200">
        <f>SUM(R780:R815)</f>
        <v>0.0062483999999999994</v>
      </c>
      <c r="S779" s="199"/>
      <c r="T779" s="200">
        <f>SUM(T780:T815)</f>
        <v>0</v>
      </c>
      <c r="U779" s="201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R779" s="202" t="s">
        <v>78</v>
      </c>
      <c r="AT779" s="203" t="s">
        <v>68</v>
      </c>
      <c r="AU779" s="203" t="s">
        <v>74</v>
      </c>
      <c r="AY779" s="202" t="s">
        <v>254</v>
      </c>
      <c r="BK779" s="204">
        <f>SUM(BK780:BK815)</f>
        <v>0</v>
      </c>
    </row>
    <row r="780" s="2" customFormat="1" ht="24.15" customHeight="1">
      <c r="A780" s="40"/>
      <c r="B780" s="41"/>
      <c r="C780" s="207" t="s">
        <v>1104</v>
      </c>
      <c r="D780" s="207" t="s">
        <v>258</v>
      </c>
      <c r="E780" s="208" t="s">
        <v>1105</v>
      </c>
      <c r="F780" s="209" t="s">
        <v>1106</v>
      </c>
      <c r="G780" s="210" t="s">
        <v>83</v>
      </c>
      <c r="H780" s="211">
        <v>7.0899999999999999</v>
      </c>
      <c r="I780" s="212"/>
      <c r="J780" s="213">
        <f>ROUND(I780*H780,2)</f>
        <v>0</v>
      </c>
      <c r="K780" s="209" t="s">
        <v>261</v>
      </c>
      <c r="L780" s="46"/>
      <c r="M780" s="214" t="s">
        <v>19</v>
      </c>
      <c r="N780" s="215" t="s">
        <v>41</v>
      </c>
      <c r="O780" s="86"/>
      <c r="P780" s="216">
        <f>O780*H780</f>
        <v>0</v>
      </c>
      <c r="Q780" s="216">
        <v>0.00012</v>
      </c>
      <c r="R780" s="216">
        <f>Q780*H780</f>
        <v>0.00085079999999999997</v>
      </c>
      <c r="S780" s="216">
        <v>0</v>
      </c>
      <c r="T780" s="216">
        <f>S780*H780</f>
        <v>0</v>
      </c>
      <c r="U780" s="217" t="s">
        <v>19</v>
      </c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R780" s="218" t="s">
        <v>374</v>
      </c>
      <c r="AT780" s="218" t="s">
        <v>258</v>
      </c>
      <c r="AU780" s="218" t="s">
        <v>78</v>
      </c>
      <c r="AY780" s="19" t="s">
        <v>254</v>
      </c>
      <c r="BE780" s="219">
        <f>IF(N780="základní",J780,0)</f>
        <v>0</v>
      </c>
      <c r="BF780" s="219">
        <f>IF(N780="snížená",J780,0)</f>
        <v>0</v>
      </c>
      <c r="BG780" s="219">
        <f>IF(N780="zákl. přenesená",J780,0)</f>
        <v>0</v>
      </c>
      <c r="BH780" s="219">
        <f>IF(N780="sníž. přenesená",J780,0)</f>
        <v>0</v>
      </c>
      <c r="BI780" s="219">
        <f>IF(N780="nulová",J780,0)</f>
        <v>0</v>
      </c>
      <c r="BJ780" s="19" t="s">
        <v>78</v>
      </c>
      <c r="BK780" s="219">
        <f>ROUND(I780*H780,2)</f>
        <v>0</v>
      </c>
      <c r="BL780" s="19" t="s">
        <v>374</v>
      </c>
      <c r="BM780" s="218" t="s">
        <v>1107</v>
      </c>
    </row>
    <row r="781" s="2" customFormat="1">
      <c r="A781" s="40"/>
      <c r="B781" s="41"/>
      <c r="C781" s="42"/>
      <c r="D781" s="220" t="s">
        <v>264</v>
      </c>
      <c r="E781" s="42"/>
      <c r="F781" s="221" t="s">
        <v>1108</v>
      </c>
      <c r="G781" s="42"/>
      <c r="H781" s="42"/>
      <c r="I781" s="222"/>
      <c r="J781" s="42"/>
      <c r="K781" s="42"/>
      <c r="L781" s="46"/>
      <c r="M781" s="223"/>
      <c r="N781" s="224"/>
      <c r="O781" s="86"/>
      <c r="P781" s="86"/>
      <c r="Q781" s="86"/>
      <c r="R781" s="86"/>
      <c r="S781" s="86"/>
      <c r="T781" s="86"/>
      <c r="U781" s="87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T781" s="19" t="s">
        <v>264</v>
      </c>
      <c r="AU781" s="19" t="s">
        <v>78</v>
      </c>
    </row>
    <row r="782" s="2" customFormat="1">
      <c r="A782" s="40"/>
      <c r="B782" s="41"/>
      <c r="C782" s="42"/>
      <c r="D782" s="225" t="s">
        <v>266</v>
      </c>
      <c r="E782" s="42"/>
      <c r="F782" s="226" t="s">
        <v>1109</v>
      </c>
      <c r="G782" s="42"/>
      <c r="H782" s="42"/>
      <c r="I782" s="222"/>
      <c r="J782" s="42"/>
      <c r="K782" s="42"/>
      <c r="L782" s="46"/>
      <c r="M782" s="223"/>
      <c r="N782" s="224"/>
      <c r="O782" s="86"/>
      <c r="P782" s="86"/>
      <c r="Q782" s="86"/>
      <c r="R782" s="86"/>
      <c r="S782" s="86"/>
      <c r="T782" s="86"/>
      <c r="U782" s="87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T782" s="19" t="s">
        <v>266</v>
      </c>
      <c r="AU782" s="19" t="s">
        <v>78</v>
      </c>
    </row>
    <row r="783" s="13" customFormat="1">
      <c r="A783" s="13"/>
      <c r="B783" s="227"/>
      <c r="C783" s="228"/>
      <c r="D783" s="220" t="s">
        <v>268</v>
      </c>
      <c r="E783" s="229" t="s">
        <v>19</v>
      </c>
      <c r="F783" s="230" t="s">
        <v>1110</v>
      </c>
      <c r="G783" s="228"/>
      <c r="H783" s="229" t="s">
        <v>19</v>
      </c>
      <c r="I783" s="231"/>
      <c r="J783" s="228"/>
      <c r="K783" s="228"/>
      <c r="L783" s="232"/>
      <c r="M783" s="233"/>
      <c r="N783" s="234"/>
      <c r="O783" s="234"/>
      <c r="P783" s="234"/>
      <c r="Q783" s="234"/>
      <c r="R783" s="234"/>
      <c r="S783" s="234"/>
      <c r="T783" s="234"/>
      <c r="U783" s="235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T783" s="236" t="s">
        <v>268</v>
      </c>
      <c r="AU783" s="236" t="s">
        <v>78</v>
      </c>
      <c r="AV783" s="13" t="s">
        <v>74</v>
      </c>
      <c r="AW783" s="13" t="s">
        <v>31</v>
      </c>
      <c r="AX783" s="13" t="s">
        <v>69</v>
      </c>
      <c r="AY783" s="236" t="s">
        <v>254</v>
      </c>
    </row>
    <row r="784" s="14" customFormat="1">
      <c r="A784" s="14"/>
      <c r="B784" s="237"/>
      <c r="C784" s="238"/>
      <c r="D784" s="220" t="s">
        <v>268</v>
      </c>
      <c r="E784" s="239" t="s">
        <v>19</v>
      </c>
      <c r="F784" s="240" t="s">
        <v>1111</v>
      </c>
      <c r="G784" s="238"/>
      <c r="H784" s="241">
        <v>0.46999999999999997</v>
      </c>
      <c r="I784" s="242"/>
      <c r="J784" s="238"/>
      <c r="K784" s="238"/>
      <c r="L784" s="243"/>
      <c r="M784" s="244"/>
      <c r="N784" s="245"/>
      <c r="O784" s="245"/>
      <c r="P784" s="245"/>
      <c r="Q784" s="245"/>
      <c r="R784" s="245"/>
      <c r="S784" s="245"/>
      <c r="T784" s="245"/>
      <c r="U784" s="246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T784" s="247" t="s">
        <v>268</v>
      </c>
      <c r="AU784" s="247" t="s">
        <v>78</v>
      </c>
      <c r="AV784" s="14" t="s">
        <v>78</v>
      </c>
      <c r="AW784" s="14" t="s">
        <v>31</v>
      </c>
      <c r="AX784" s="14" t="s">
        <v>69</v>
      </c>
      <c r="AY784" s="247" t="s">
        <v>254</v>
      </c>
    </row>
    <row r="785" s="13" customFormat="1">
      <c r="A785" s="13"/>
      <c r="B785" s="227"/>
      <c r="C785" s="228"/>
      <c r="D785" s="220" t="s">
        <v>268</v>
      </c>
      <c r="E785" s="229" t="s">
        <v>19</v>
      </c>
      <c r="F785" s="230" t="s">
        <v>1112</v>
      </c>
      <c r="G785" s="228"/>
      <c r="H785" s="229" t="s">
        <v>19</v>
      </c>
      <c r="I785" s="231"/>
      <c r="J785" s="228"/>
      <c r="K785" s="228"/>
      <c r="L785" s="232"/>
      <c r="M785" s="233"/>
      <c r="N785" s="234"/>
      <c r="O785" s="234"/>
      <c r="P785" s="234"/>
      <c r="Q785" s="234"/>
      <c r="R785" s="234"/>
      <c r="S785" s="234"/>
      <c r="T785" s="234"/>
      <c r="U785" s="235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T785" s="236" t="s">
        <v>268</v>
      </c>
      <c r="AU785" s="236" t="s">
        <v>78</v>
      </c>
      <c r="AV785" s="13" t="s">
        <v>74</v>
      </c>
      <c r="AW785" s="13" t="s">
        <v>31</v>
      </c>
      <c r="AX785" s="13" t="s">
        <v>69</v>
      </c>
      <c r="AY785" s="236" t="s">
        <v>254</v>
      </c>
    </row>
    <row r="786" s="14" customFormat="1">
      <c r="A786" s="14"/>
      <c r="B786" s="237"/>
      <c r="C786" s="238"/>
      <c r="D786" s="220" t="s">
        <v>268</v>
      </c>
      <c r="E786" s="239" t="s">
        <v>19</v>
      </c>
      <c r="F786" s="240" t="s">
        <v>1113</v>
      </c>
      <c r="G786" s="238"/>
      <c r="H786" s="241">
        <v>0.71999999999999997</v>
      </c>
      <c r="I786" s="242"/>
      <c r="J786" s="238"/>
      <c r="K786" s="238"/>
      <c r="L786" s="243"/>
      <c r="M786" s="244"/>
      <c r="N786" s="245"/>
      <c r="O786" s="245"/>
      <c r="P786" s="245"/>
      <c r="Q786" s="245"/>
      <c r="R786" s="245"/>
      <c r="S786" s="245"/>
      <c r="T786" s="245"/>
      <c r="U786" s="246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T786" s="247" t="s">
        <v>268</v>
      </c>
      <c r="AU786" s="247" t="s">
        <v>78</v>
      </c>
      <c r="AV786" s="14" t="s">
        <v>78</v>
      </c>
      <c r="AW786" s="14" t="s">
        <v>31</v>
      </c>
      <c r="AX786" s="14" t="s">
        <v>69</v>
      </c>
      <c r="AY786" s="247" t="s">
        <v>254</v>
      </c>
    </row>
    <row r="787" s="13" customFormat="1">
      <c r="A787" s="13"/>
      <c r="B787" s="227"/>
      <c r="C787" s="228"/>
      <c r="D787" s="220" t="s">
        <v>268</v>
      </c>
      <c r="E787" s="229" t="s">
        <v>19</v>
      </c>
      <c r="F787" s="230" t="s">
        <v>1114</v>
      </c>
      <c r="G787" s="228"/>
      <c r="H787" s="229" t="s">
        <v>19</v>
      </c>
      <c r="I787" s="231"/>
      <c r="J787" s="228"/>
      <c r="K787" s="228"/>
      <c r="L787" s="232"/>
      <c r="M787" s="233"/>
      <c r="N787" s="234"/>
      <c r="O787" s="234"/>
      <c r="P787" s="234"/>
      <c r="Q787" s="234"/>
      <c r="R787" s="234"/>
      <c r="S787" s="234"/>
      <c r="T787" s="234"/>
      <c r="U787" s="235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T787" s="236" t="s">
        <v>268</v>
      </c>
      <c r="AU787" s="236" t="s">
        <v>78</v>
      </c>
      <c r="AV787" s="13" t="s">
        <v>74</v>
      </c>
      <c r="AW787" s="13" t="s">
        <v>31</v>
      </c>
      <c r="AX787" s="13" t="s">
        <v>69</v>
      </c>
      <c r="AY787" s="236" t="s">
        <v>254</v>
      </c>
    </row>
    <row r="788" s="14" customFormat="1">
      <c r="A788" s="14"/>
      <c r="B788" s="237"/>
      <c r="C788" s="238"/>
      <c r="D788" s="220" t="s">
        <v>268</v>
      </c>
      <c r="E788" s="239" t="s">
        <v>19</v>
      </c>
      <c r="F788" s="240" t="s">
        <v>1115</v>
      </c>
      <c r="G788" s="238"/>
      <c r="H788" s="241">
        <v>4.9000000000000004</v>
      </c>
      <c r="I788" s="242"/>
      <c r="J788" s="238"/>
      <c r="K788" s="238"/>
      <c r="L788" s="243"/>
      <c r="M788" s="244"/>
      <c r="N788" s="245"/>
      <c r="O788" s="245"/>
      <c r="P788" s="245"/>
      <c r="Q788" s="245"/>
      <c r="R788" s="245"/>
      <c r="S788" s="245"/>
      <c r="T788" s="245"/>
      <c r="U788" s="246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T788" s="247" t="s">
        <v>268</v>
      </c>
      <c r="AU788" s="247" t="s">
        <v>78</v>
      </c>
      <c r="AV788" s="14" t="s">
        <v>78</v>
      </c>
      <c r="AW788" s="14" t="s">
        <v>31</v>
      </c>
      <c r="AX788" s="14" t="s">
        <v>69</v>
      </c>
      <c r="AY788" s="247" t="s">
        <v>254</v>
      </c>
    </row>
    <row r="789" s="13" customFormat="1">
      <c r="A789" s="13"/>
      <c r="B789" s="227"/>
      <c r="C789" s="228"/>
      <c r="D789" s="220" t="s">
        <v>268</v>
      </c>
      <c r="E789" s="229" t="s">
        <v>19</v>
      </c>
      <c r="F789" s="230" t="s">
        <v>1116</v>
      </c>
      <c r="G789" s="228"/>
      <c r="H789" s="229" t="s">
        <v>19</v>
      </c>
      <c r="I789" s="231"/>
      <c r="J789" s="228"/>
      <c r="K789" s="228"/>
      <c r="L789" s="232"/>
      <c r="M789" s="233"/>
      <c r="N789" s="234"/>
      <c r="O789" s="234"/>
      <c r="P789" s="234"/>
      <c r="Q789" s="234"/>
      <c r="R789" s="234"/>
      <c r="S789" s="234"/>
      <c r="T789" s="234"/>
      <c r="U789" s="235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T789" s="236" t="s">
        <v>268</v>
      </c>
      <c r="AU789" s="236" t="s">
        <v>78</v>
      </c>
      <c r="AV789" s="13" t="s">
        <v>74</v>
      </c>
      <c r="AW789" s="13" t="s">
        <v>31</v>
      </c>
      <c r="AX789" s="13" t="s">
        <v>69</v>
      </c>
      <c r="AY789" s="236" t="s">
        <v>254</v>
      </c>
    </row>
    <row r="790" s="14" customFormat="1">
      <c r="A790" s="14"/>
      <c r="B790" s="237"/>
      <c r="C790" s="238"/>
      <c r="D790" s="220" t="s">
        <v>268</v>
      </c>
      <c r="E790" s="239" t="s">
        <v>19</v>
      </c>
      <c r="F790" s="240" t="s">
        <v>1117</v>
      </c>
      <c r="G790" s="238"/>
      <c r="H790" s="241">
        <v>1</v>
      </c>
      <c r="I790" s="242"/>
      <c r="J790" s="238"/>
      <c r="K790" s="238"/>
      <c r="L790" s="243"/>
      <c r="M790" s="244"/>
      <c r="N790" s="245"/>
      <c r="O790" s="245"/>
      <c r="P790" s="245"/>
      <c r="Q790" s="245"/>
      <c r="R790" s="245"/>
      <c r="S790" s="245"/>
      <c r="T790" s="245"/>
      <c r="U790" s="246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T790" s="247" t="s">
        <v>268</v>
      </c>
      <c r="AU790" s="247" t="s">
        <v>78</v>
      </c>
      <c r="AV790" s="14" t="s">
        <v>78</v>
      </c>
      <c r="AW790" s="14" t="s">
        <v>31</v>
      </c>
      <c r="AX790" s="14" t="s">
        <v>69</v>
      </c>
      <c r="AY790" s="247" t="s">
        <v>254</v>
      </c>
    </row>
    <row r="791" s="15" customFormat="1">
      <c r="A791" s="15"/>
      <c r="B791" s="248"/>
      <c r="C791" s="249"/>
      <c r="D791" s="220" t="s">
        <v>268</v>
      </c>
      <c r="E791" s="250" t="s">
        <v>19</v>
      </c>
      <c r="F791" s="251" t="s">
        <v>285</v>
      </c>
      <c r="G791" s="249"/>
      <c r="H791" s="252">
        <v>7.0899999999999999</v>
      </c>
      <c r="I791" s="253"/>
      <c r="J791" s="249"/>
      <c r="K791" s="249"/>
      <c r="L791" s="254"/>
      <c r="M791" s="255"/>
      <c r="N791" s="256"/>
      <c r="O791" s="256"/>
      <c r="P791" s="256"/>
      <c r="Q791" s="256"/>
      <c r="R791" s="256"/>
      <c r="S791" s="256"/>
      <c r="T791" s="256"/>
      <c r="U791" s="257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T791" s="258" t="s">
        <v>268</v>
      </c>
      <c r="AU791" s="258" t="s">
        <v>78</v>
      </c>
      <c r="AV791" s="15" t="s">
        <v>262</v>
      </c>
      <c r="AW791" s="15" t="s">
        <v>31</v>
      </c>
      <c r="AX791" s="15" t="s">
        <v>74</v>
      </c>
      <c r="AY791" s="258" t="s">
        <v>254</v>
      </c>
    </row>
    <row r="792" s="2" customFormat="1" ht="24.15" customHeight="1">
      <c r="A792" s="40"/>
      <c r="B792" s="41"/>
      <c r="C792" s="207" t="s">
        <v>1118</v>
      </c>
      <c r="D792" s="207" t="s">
        <v>258</v>
      </c>
      <c r="E792" s="208" t="s">
        <v>1119</v>
      </c>
      <c r="F792" s="209" t="s">
        <v>1120</v>
      </c>
      <c r="G792" s="210" t="s">
        <v>83</v>
      </c>
      <c r="H792" s="211">
        <v>7.0899999999999999</v>
      </c>
      <c r="I792" s="212"/>
      <c r="J792" s="213">
        <f>ROUND(I792*H792,2)</f>
        <v>0</v>
      </c>
      <c r="K792" s="209" t="s">
        <v>261</v>
      </c>
      <c r="L792" s="46"/>
      <c r="M792" s="214" t="s">
        <v>19</v>
      </c>
      <c r="N792" s="215" t="s">
        <v>41</v>
      </c>
      <c r="O792" s="86"/>
      <c r="P792" s="216">
        <f>O792*H792</f>
        <v>0</v>
      </c>
      <c r="Q792" s="216">
        <v>0.00012</v>
      </c>
      <c r="R792" s="216">
        <f>Q792*H792</f>
        <v>0.00085079999999999997</v>
      </c>
      <c r="S792" s="216">
        <v>0</v>
      </c>
      <c r="T792" s="216">
        <f>S792*H792</f>
        <v>0</v>
      </c>
      <c r="U792" s="217" t="s">
        <v>19</v>
      </c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R792" s="218" t="s">
        <v>374</v>
      </c>
      <c r="AT792" s="218" t="s">
        <v>258</v>
      </c>
      <c r="AU792" s="218" t="s">
        <v>78</v>
      </c>
      <c r="AY792" s="19" t="s">
        <v>254</v>
      </c>
      <c r="BE792" s="219">
        <f>IF(N792="základní",J792,0)</f>
        <v>0</v>
      </c>
      <c r="BF792" s="219">
        <f>IF(N792="snížená",J792,0)</f>
        <v>0</v>
      </c>
      <c r="BG792" s="219">
        <f>IF(N792="zákl. přenesená",J792,0)</f>
        <v>0</v>
      </c>
      <c r="BH792" s="219">
        <f>IF(N792="sníž. přenesená",J792,0)</f>
        <v>0</v>
      </c>
      <c r="BI792" s="219">
        <f>IF(N792="nulová",J792,0)</f>
        <v>0</v>
      </c>
      <c r="BJ792" s="19" t="s">
        <v>78</v>
      </c>
      <c r="BK792" s="219">
        <f>ROUND(I792*H792,2)</f>
        <v>0</v>
      </c>
      <c r="BL792" s="19" t="s">
        <v>374</v>
      </c>
      <c r="BM792" s="218" t="s">
        <v>1121</v>
      </c>
    </row>
    <row r="793" s="2" customFormat="1">
      <c r="A793" s="40"/>
      <c r="B793" s="41"/>
      <c r="C793" s="42"/>
      <c r="D793" s="220" t="s">
        <v>264</v>
      </c>
      <c r="E793" s="42"/>
      <c r="F793" s="221" t="s">
        <v>1122</v>
      </c>
      <c r="G793" s="42"/>
      <c r="H793" s="42"/>
      <c r="I793" s="222"/>
      <c r="J793" s="42"/>
      <c r="K793" s="42"/>
      <c r="L793" s="46"/>
      <c r="M793" s="223"/>
      <c r="N793" s="224"/>
      <c r="O793" s="86"/>
      <c r="P793" s="86"/>
      <c r="Q793" s="86"/>
      <c r="R793" s="86"/>
      <c r="S793" s="86"/>
      <c r="T793" s="86"/>
      <c r="U793" s="87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T793" s="19" t="s">
        <v>264</v>
      </c>
      <c r="AU793" s="19" t="s">
        <v>78</v>
      </c>
    </row>
    <row r="794" s="2" customFormat="1">
      <c r="A794" s="40"/>
      <c r="B794" s="41"/>
      <c r="C794" s="42"/>
      <c r="D794" s="225" t="s">
        <v>266</v>
      </c>
      <c r="E794" s="42"/>
      <c r="F794" s="226" t="s">
        <v>1123</v>
      </c>
      <c r="G794" s="42"/>
      <c r="H794" s="42"/>
      <c r="I794" s="222"/>
      <c r="J794" s="42"/>
      <c r="K794" s="42"/>
      <c r="L794" s="46"/>
      <c r="M794" s="223"/>
      <c r="N794" s="224"/>
      <c r="O794" s="86"/>
      <c r="P794" s="86"/>
      <c r="Q794" s="86"/>
      <c r="R794" s="86"/>
      <c r="S794" s="86"/>
      <c r="T794" s="86"/>
      <c r="U794" s="87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T794" s="19" t="s">
        <v>266</v>
      </c>
      <c r="AU794" s="19" t="s">
        <v>78</v>
      </c>
    </row>
    <row r="795" s="14" customFormat="1">
      <c r="A795" s="14"/>
      <c r="B795" s="237"/>
      <c r="C795" s="238"/>
      <c r="D795" s="220" t="s">
        <v>268</v>
      </c>
      <c r="E795" s="239" t="s">
        <v>19</v>
      </c>
      <c r="F795" s="240" t="s">
        <v>1124</v>
      </c>
      <c r="G795" s="238"/>
      <c r="H795" s="241">
        <v>7.0899999999999999</v>
      </c>
      <c r="I795" s="242"/>
      <c r="J795" s="238"/>
      <c r="K795" s="238"/>
      <c r="L795" s="243"/>
      <c r="M795" s="244"/>
      <c r="N795" s="245"/>
      <c r="O795" s="245"/>
      <c r="P795" s="245"/>
      <c r="Q795" s="245"/>
      <c r="R795" s="245"/>
      <c r="S795" s="245"/>
      <c r="T795" s="245"/>
      <c r="U795" s="246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T795" s="247" t="s">
        <v>268</v>
      </c>
      <c r="AU795" s="247" t="s">
        <v>78</v>
      </c>
      <c r="AV795" s="14" t="s">
        <v>78</v>
      </c>
      <c r="AW795" s="14" t="s">
        <v>31</v>
      </c>
      <c r="AX795" s="14" t="s">
        <v>74</v>
      </c>
      <c r="AY795" s="247" t="s">
        <v>254</v>
      </c>
    </row>
    <row r="796" s="2" customFormat="1" ht="24.15" customHeight="1">
      <c r="A796" s="40"/>
      <c r="B796" s="41"/>
      <c r="C796" s="207" t="s">
        <v>1125</v>
      </c>
      <c r="D796" s="207" t="s">
        <v>258</v>
      </c>
      <c r="E796" s="208" t="s">
        <v>1126</v>
      </c>
      <c r="F796" s="209" t="s">
        <v>1127</v>
      </c>
      <c r="G796" s="210" t="s">
        <v>83</v>
      </c>
      <c r="H796" s="211">
        <v>4.3200000000000003</v>
      </c>
      <c r="I796" s="212"/>
      <c r="J796" s="213">
        <f>ROUND(I796*H796,2)</f>
        <v>0</v>
      </c>
      <c r="K796" s="209" t="s">
        <v>261</v>
      </c>
      <c r="L796" s="46"/>
      <c r="M796" s="214" t="s">
        <v>19</v>
      </c>
      <c r="N796" s="215" t="s">
        <v>41</v>
      </c>
      <c r="O796" s="86"/>
      <c r="P796" s="216">
        <f>O796*H796</f>
        <v>0</v>
      </c>
      <c r="Q796" s="216">
        <v>9.0000000000000006E-05</v>
      </c>
      <c r="R796" s="216">
        <f>Q796*H796</f>
        <v>0.00038880000000000007</v>
      </c>
      <c r="S796" s="216">
        <v>0</v>
      </c>
      <c r="T796" s="216">
        <f>S796*H796</f>
        <v>0</v>
      </c>
      <c r="U796" s="217" t="s">
        <v>19</v>
      </c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R796" s="218" t="s">
        <v>374</v>
      </c>
      <c r="AT796" s="218" t="s">
        <v>258</v>
      </c>
      <c r="AU796" s="218" t="s">
        <v>78</v>
      </c>
      <c r="AY796" s="19" t="s">
        <v>254</v>
      </c>
      <c r="BE796" s="219">
        <f>IF(N796="základní",J796,0)</f>
        <v>0</v>
      </c>
      <c r="BF796" s="219">
        <f>IF(N796="snížená",J796,0)</f>
        <v>0</v>
      </c>
      <c r="BG796" s="219">
        <f>IF(N796="zákl. přenesená",J796,0)</f>
        <v>0</v>
      </c>
      <c r="BH796" s="219">
        <f>IF(N796="sníž. přenesená",J796,0)</f>
        <v>0</v>
      </c>
      <c r="BI796" s="219">
        <f>IF(N796="nulová",J796,0)</f>
        <v>0</v>
      </c>
      <c r="BJ796" s="19" t="s">
        <v>78</v>
      </c>
      <c r="BK796" s="219">
        <f>ROUND(I796*H796,2)</f>
        <v>0</v>
      </c>
      <c r="BL796" s="19" t="s">
        <v>374</v>
      </c>
      <c r="BM796" s="218" t="s">
        <v>1128</v>
      </c>
    </row>
    <row r="797" s="2" customFormat="1">
      <c r="A797" s="40"/>
      <c r="B797" s="41"/>
      <c r="C797" s="42"/>
      <c r="D797" s="220" t="s">
        <v>264</v>
      </c>
      <c r="E797" s="42"/>
      <c r="F797" s="221" t="s">
        <v>1129</v>
      </c>
      <c r="G797" s="42"/>
      <c r="H797" s="42"/>
      <c r="I797" s="222"/>
      <c r="J797" s="42"/>
      <c r="K797" s="42"/>
      <c r="L797" s="46"/>
      <c r="M797" s="223"/>
      <c r="N797" s="224"/>
      <c r="O797" s="86"/>
      <c r="P797" s="86"/>
      <c r="Q797" s="86"/>
      <c r="R797" s="86"/>
      <c r="S797" s="86"/>
      <c r="T797" s="86"/>
      <c r="U797" s="87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T797" s="19" t="s">
        <v>264</v>
      </c>
      <c r="AU797" s="19" t="s">
        <v>78</v>
      </c>
    </row>
    <row r="798" s="2" customFormat="1">
      <c r="A798" s="40"/>
      <c r="B798" s="41"/>
      <c r="C798" s="42"/>
      <c r="D798" s="225" t="s">
        <v>266</v>
      </c>
      <c r="E798" s="42"/>
      <c r="F798" s="226" t="s">
        <v>1130</v>
      </c>
      <c r="G798" s="42"/>
      <c r="H798" s="42"/>
      <c r="I798" s="222"/>
      <c r="J798" s="42"/>
      <c r="K798" s="42"/>
      <c r="L798" s="46"/>
      <c r="M798" s="223"/>
      <c r="N798" s="224"/>
      <c r="O798" s="86"/>
      <c r="P798" s="86"/>
      <c r="Q798" s="86"/>
      <c r="R798" s="86"/>
      <c r="S798" s="86"/>
      <c r="T798" s="86"/>
      <c r="U798" s="87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T798" s="19" t="s">
        <v>266</v>
      </c>
      <c r="AU798" s="19" t="s">
        <v>78</v>
      </c>
    </row>
    <row r="799" s="14" customFormat="1">
      <c r="A799" s="14"/>
      <c r="B799" s="237"/>
      <c r="C799" s="238"/>
      <c r="D799" s="220" t="s">
        <v>268</v>
      </c>
      <c r="E799" s="239" t="s">
        <v>19</v>
      </c>
      <c r="F799" s="240" t="s">
        <v>1131</v>
      </c>
      <c r="G799" s="238"/>
      <c r="H799" s="241">
        <v>4.3200000000000003</v>
      </c>
      <c r="I799" s="242"/>
      <c r="J799" s="238"/>
      <c r="K799" s="238"/>
      <c r="L799" s="243"/>
      <c r="M799" s="244"/>
      <c r="N799" s="245"/>
      <c r="O799" s="245"/>
      <c r="P799" s="245"/>
      <c r="Q799" s="245"/>
      <c r="R799" s="245"/>
      <c r="S799" s="245"/>
      <c r="T799" s="245"/>
      <c r="U799" s="246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T799" s="247" t="s">
        <v>268</v>
      </c>
      <c r="AU799" s="247" t="s">
        <v>78</v>
      </c>
      <c r="AV799" s="14" t="s">
        <v>78</v>
      </c>
      <c r="AW799" s="14" t="s">
        <v>31</v>
      </c>
      <c r="AX799" s="14" t="s">
        <v>74</v>
      </c>
      <c r="AY799" s="247" t="s">
        <v>254</v>
      </c>
    </row>
    <row r="800" s="2" customFormat="1" ht="24.15" customHeight="1">
      <c r="A800" s="40"/>
      <c r="B800" s="41"/>
      <c r="C800" s="207" t="s">
        <v>1132</v>
      </c>
      <c r="D800" s="207" t="s">
        <v>258</v>
      </c>
      <c r="E800" s="208" t="s">
        <v>1133</v>
      </c>
      <c r="F800" s="209" t="s">
        <v>1134</v>
      </c>
      <c r="G800" s="210" t="s">
        <v>83</v>
      </c>
      <c r="H800" s="211">
        <v>4.3200000000000003</v>
      </c>
      <c r="I800" s="212"/>
      <c r="J800" s="213">
        <f>ROUND(I800*H800,2)</f>
        <v>0</v>
      </c>
      <c r="K800" s="209" t="s">
        <v>261</v>
      </c>
      <c r="L800" s="46"/>
      <c r="M800" s="214" t="s">
        <v>19</v>
      </c>
      <c r="N800" s="215" t="s">
        <v>41</v>
      </c>
      <c r="O800" s="86"/>
      <c r="P800" s="216">
        <f>O800*H800</f>
        <v>0</v>
      </c>
      <c r="Q800" s="216">
        <v>0.00017000000000000001</v>
      </c>
      <c r="R800" s="216">
        <f>Q800*H800</f>
        <v>0.00073440000000000007</v>
      </c>
      <c r="S800" s="216">
        <v>0</v>
      </c>
      <c r="T800" s="216">
        <f>S800*H800</f>
        <v>0</v>
      </c>
      <c r="U800" s="217" t="s">
        <v>19</v>
      </c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R800" s="218" t="s">
        <v>374</v>
      </c>
      <c r="AT800" s="218" t="s">
        <v>258</v>
      </c>
      <c r="AU800" s="218" t="s">
        <v>78</v>
      </c>
      <c r="AY800" s="19" t="s">
        <v>254</v>
      </c>
      <c r="BE800" s="219">
        <f>IF(N800="základní",J800,0)</f>
        <v>0</v>
      </c>
      <c r="BF800" s="219">
        <f>IF(N800="snížená",J800,0)</f>
        <v>0</v>
      </c>
      <c r="BG800" s="219">
        <f>IF(N800="zákl. přenesená",J800,0)</f>
        <v>0</v>
      </c>
      <c r="BH800" s="219">
        <f>IF(N800="sníž. přenesená",J800,0)</f>
        <v>0</v>
      </c>
      <c r="BI800" s="219">
        <f>IF(N800="nulová",J800,0)</f>
        <v>0</v>
      </c>
      <c r="BJ800" s="19" t="s">
        <v>78</v>
      </c>
      <c r="BK800" s="219">
        <f>ROUND(I800*H800,2)</f>
        <v>0</v>
      </c>
      <c r="BL800" s="19" t="s">
        <v>374</v>
      </c>
      <c r="BM800" s="218" t="s">
        <v>1135</v>
      </c>
    </row>
    <row r="801" s="2" customFormat="1">
      <c r="A801" s="40"/>
      <c r="B801" s="41"/>
      <c r="C801" s="42"/>
      <c r="D801" s="220" t="s">
        <v>264</v>
      </c>
      <c r="E801" s="42"/>
      <c r="F801" s="221" t="s">
        <v>1136</v>
      </c>
      <c r="G801" s="42"/>
      <c r="H801" s="42"/>
      <c r="I801" s="222"/>
      <c r="J801" s="42"/>
      <c r="K801" s="42"/>
      <c r="L801" s="46"/>
      <c r="M801" s="223"/>
      <c r="N801" s="224"/>
      <c r="O801" s="86"/>
      <c r="P801" s="86"/>
      <c r="Q801" s="86"/>
      <c r="R801" s="86"/>
      <c r="S801" s="86"/>
      <c r="T801" s="86"/>
      <c r="U801" s="87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T801" s="19" t="s">
        <v>264</v>
      </c>
      <c r="AU801" s="19" t="s">
        <v>78</v>
      </c>
    </row>
    <row r="802" s="2" customFormat="1">
      <c r="A802" s="40"/>
      <c r="B802" s="41"/>
      <c r="C802" s="42"/>
      <c r="D802" s="225" t="s">
        <v>266</v>
      </c>
      <c r="E802" s="42"/>
      <c r="F802" s="226" t="s">
        <v>1137</v>
      </c>
      <c r="G802" s="42"/>
      <c r="H802" s="42"/>
      <c r="I802" s="222"/>
      <c r="J802" s="42"/>
      <c r="K802" s="42"/>
      <c r="L802" s="46"/>
      <c r="M802" s="223"/>
      <c r="N802" s="224"/>
      <c r="O802" s="86"/>
      <c r="P802" s="86"/>
      <c r="Q802" s="86"/>
      <c r="R802" s="86"/>
      <c r="S802" s="86"/>
      <c r="T802" s="86"/>
      <c r="U802" s="87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T802" s="19" t="s">
        <v>266</v>
      </c>
      <c r="AU802" s="19" t="s">
        <v>78</v>
      </c>
    </row>
    <row r="803" s="14" customFormat="1">
      <c r="A803" s="14"/>
      <c r="B803" s="237"/>
      <c r="C803" s="238"/>
      <c r="D803" s="220" t="s">
        <v>268</v>
      </c>
      <c r="E803" s="239" t="s">
        <v>19</v>
      </c>
      <c r="F803" s="240" t="s">
        <v>1131</v>
      </c>
      <c r="G803" s="238"/>
      <c r="H803" s="241">
        <v>4.3200000000000003</v>
      </c>
      <c r="I803" s="242"/>
      <c r="J803" s="238"/>
      <c r="K803" s="238"/>
      <c r="L803" s="243"/>
      <c r="M803" s="244"/>
      <c r="N803" s="245"/>
      <c r="O803" s="245"/>
      <c r="P803" s="245"/>
      <c r="Q803" s="245"/>
      <c r="R803" s="245"/>
      <c r="S803" s="245"/>
      <c r="T803" s="245"/>
      <c r="U803" s="246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T803" s="247" t="s">
        <v>268</v>
      </c>
      <c r="AU803" s="247" t="s">
        <v>78</v>
      </c>
      <c r="AV803" s="14" t="s">
        <v>78</v>
      </c>
      <c r="AW803" s="14" t="s">
        <v>31</v>
      </c>
      <c r="AX803" s="14" t="s">
        <v>74</v>
      </c>
      <c r="AY803" s="247" t="s">
        <v>254</v>
      </c>
    </row>
    <row r="804" s="2" customFormat="1" ht="24.15" customHeight="1">
      <c r="A804" s="40"/>
      <c r="B804" s="41"/>
      <c r="C804" s="207" t="s">
        <v>1138</v>
      </c>
      <c r="D804" s="207" t="s">
        <v>258</v>
      </c>
      <c r="E804" s="208" t="s">
        <v>1139</v>
      </c>
      <c r="F804" s="209" t="s">
        <v>1140</v>
      </c>
      <c r="G804" s="210" t="s">
        <v>299</v>
      </c>
      <c r="H804" s="211">
        <v>31.32</v>
      </c>
      <c r="I804" s="212"/>
      <c r="J804" s="213">
        <f>ROUND(I804*H804,2)</f>
        <v>0</v>
      </c>
      <c r="K804" s="209" t="s">
        <v>261</v>
      </c>
      <c r="L804" s="46"/>
      <c r="M804" s="214" t="s">
        <v>19</v>
      </c>
      <c r="N804" s="215" t="s">
        <v>41</v>
      </c>
      <c r="O804" s="86"/>
      <c r="P804" s="216">
        <f>O804*H804</f>
        <v>0</v>
      </c>
      <c r="Q804" s="216">
        <v>2.0000000000000002E-05</v>
      </c>
      <c r="R804" s="216">
        <f>Q804*H804</f>
        <v>0.00062640000000000005</v>
      </c>
      <c r="S804" s="216">
        <v>0</v>
      </c>
      <c r="T804" s="216">
        <f>S804*H804</f>
        <v>0</v>
      </c>
      <c r="U804" s="217" t="s">
        <v>19</v>
      </c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R804" s="218" t="s">
        <v>374</v>
      </c>
      <c r="AT804" s="218" t="s">
        <v>258</v>
      </c>
      <c r="AU804" s="218" t="s">
        <v>78</v>
      </c>
      <c r="AY804" s="19" t="s">
        <v>254</v>
      </c>
      <c r="BE804" s="219">
        <f>IF(N804="základní",J804,0)</f>
        <v>0</v>
      </c>
      <c r="BF804" s="219">
        <f>IF(N804="snížená",J804,0)</f>
        <v>0</v>
      </c>
      <c r="BG804" s="219">
        <f>IF(N804="zákl. přenesená",J804,0)</f>
        <v>0</v>
      </c>
      <c r="BH804" s="219">
        <f>IF(N804="sníž. přenesená",J804,0)</f>
        <v>0</v>
      </c>
      <c r="BI804" s="219">
        <f>IF(N804="nulová",J804,0)</f>
        <v>0</v>
      </c>
      <c r="BJ804" s="19" t="s">
        <v>78</v>
      </c>
      <c r="BK804" s="219">
        <f>ROUND(I804*H804,2)</f>
        <v>0</v>
      </c>
      <c r="BL804" s="19" t="s">
        <v>374</v>
      </c>
      <c r="BM804" s="218" t="s">
        <v>1141</v>
      </c>
    </row>
    <row r="805" s="2" customFormat="1">
      <c r="A805" s="40"/>
      <c r="B805" s="41"/>
      <c r="C805" s="42"/>
      <c r="D805" s="220" t="s">
        <v>264</v>
      </c>
      <c r="E805" s="42"/>
      <c r="F805" s="221" t="s">
        <v>1142</v>
      </c>
      <c r="G805" s="42"/>
      <c r="H805" s="42"/>
      <c r="I805" s="222"/>
      <c r="J805" s="42"/>
      <c r="K805" s="42"/>
      <c r="L805" s="46"/>
      <c r="M805" s="223"/>
      <c r="N805" s="224"/>
      <c r="O805" s="86"/>
      <c r="P805" s="86"/>
      <c r="Q805" s="86"/>
      <c r="R805" s="86"/>
      <c r="S805" s="86"/>
      <c r="T805" s="86"/>
      <c r="U805" s="87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T805" s="19" t="s">
        <v>264</v>
      </c>
      <c r="AU805" s="19" t="s">
        <v>78</v>
      </c>
    </row>
    <row r="806" s="2" customFormat="1">
      <c r="A806" s="40"/>
      <c r="B806" s="41"/>
      <c r="C806" s="42"/>
      <c r="D806" s="225" t="s">
        <v>266</v>
      </c>
      <c r="E806" s="42"/>
      <c r="F806" s="226" t="s">
        <v>1143</v>
      </c>
      <c r="G806" s="42"/>
      <c r="H806" s="42"/>
      <c r="I806" s="222"/>
      <c r="J806" s="42"/>
      <c r="K806" s="42"/>
      <c r="L806" s="46"/>
      <c r="M806" s="223"/>
      <c r="N806" s="224"/>
      <c r="O806" s="86"/>
      <c r="P806" s="86"/>
      <c r="Q806" s="86"/>
      <c r="R806" s="86"/>
      <c r="S806" s="86"/>
      <c r="T806" s="86"/>
      <c r="U806" s="87"/>
      <c r="V806" s="40"/>
      <c r="W806" s="40"/>
      <c r="X806" s="40"/>
      <c r="Y806" s="40"/>
      <c r="Z806" s="40"/>
      <c r="AA806" s="40"/>
      <c r="AB806" s="40"/>
      <c r="AC806" s="40"/>
      <c r="AD806" s="40"/>
      <c r="AE806" s="40"/>
      <c r="AT806" s="19" t="s">
        <v>266</v>
      </c>
      <c r="AU806" s="19" t="s">
        <v>78</v>
      </c>
    </row>
    <row r="807" s="14" customFormat="1">
      <c r="A807" s="14"/>
      <c r="B807" s="237"/>
      <c r="C807" s="238"/>
      <c r="D807" s="220" t="s">
        <v>268</v>
      </c>
      <c r="E807" s="239" t="s">
        <v>19</v>
      </c>
      <c r="F807" s="240" t="s">
        <v>1144</v>
      </c>
      <c r="G807" s="238"/>
      <c r="H807" s="241">
        <v>31.32</v>
      </c>
      <c r="I807" s="242"/>
      <c r="J807" s="238"/>
      <c r="K807" s="238"/>
      <c r="L807" s="243"/>
      <c r="M807" s="244"/>
      <c r="N807" s="245"/>
      <c r="O807" s="245"/>
      <c r="P807" s="245"/>
      <c r="Q807" s="245"/>
      <c r="R807" s="245"/>
      <c r="S807" s="245"/>
      <c r="T807" s="245"/>
      <c r="U807" s="246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T807" s="247" t="s">
        <v>268</v>
      </c>
      <c r="AU807" s="247" t="s">
        <v>78</v>
      </c>
      <c r="AV807" s="14" t="s">
        <v>78</v>
      </c>
      <c r="AW807" s="14" t="s">
        <v>31</v>
      </c>
      <c r="AX807" s="14" t="s">
        <v>74</v>
      </c>
      <c r="AY807" s="247" t="s">
        <v>254</v>
      </c>
    </row>
    <row r="808" s="2" customFormat="1" ht="24.15" customHeight="1">
      <c r="A808" s="40"/>
      <c r="B808" s="41"/>
      <c r="C808" s="207" t="s">
        <v>1145</v>
      </c>
      <c r="D808" s="207" t="s">
        <v>258</v>
      </c>
      <c r="E808" s="208" t="s">
        <v>1146</v>
      </c>
      <c r="F808" s="209" t="s">
        <v>1147</v>
      </c>
      <c r="G808" s="210" t="s">
        <v>83</v>
      </c>
      <c r="H808" s="211">
        <v>4.3200000000000003</v>
      </c>
      <c r="I808" s="212"/>
      <c r="J808" s="213">
        <f>ROUND(I808*H808,2)</f>
        <v>0</v>
      </c>
      <c r="K808" s="209" t="s">
        <v>261</v>
      </c>
      <c r="L808" s="46"/>
      <c r="M808" s="214" t="s">
        <v>19</v>
      </c>
      <c r="N808" s="215" t="s">
        <v>41</v>
      </c>
      <c r="O808" s="86"/>
      <c r="P808" s="216">
        <f>O808*H808</f>
        <v>0</v>
      </c>
      <c r="Q808" s="216">
        <v>0.00042999999999999999</v>
      </c>
      <c r="R808" s="216">
        <f>Q808*H808</f>
        <v>0.0018576000000000001</v>
      </c>
      <c r="S808" s="216">
        <v>0</v>
      </c>
      <c r="T808" s="216">
        <f>S808*H808</f>
        <v>0</v>
      </c>
      <c r="U808" s="217" t="s">
        <v>19</v>
      </c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R808" s="218" t="s">
        <v>374</v>
      </c>
      <c r="AT808" s="218" t="s">
        <v>258</v>
      </c>
      <c r="AU808" s="218" t="s">
        <v>78</v>
      </c>
      <c r="AY808" s="19" t="s">
        <v>254</v>
      </c>
      <c r="BE808" s="219">
        <f>IF(N808="základní",J808,0)</f>
        <v>0</v>
      </c>
      <c r="BF808" s="219">
        <f>IF(N808="snížená",J808,0)</f>
        <v>0</v>
      </c>
      <c r="BG808" s="219">
        <f>IF(N808="zákl. přenesená",J808,0)</f>
        <v>0</v>
      </c>
      <c r="BH808" s="219">
        <f>IF(N808="sníž. přenesená",J808,0)</f>
        <v>0</v>
      </c>
      <c r="BI808" s="219">
        <f>IF(N808="nulová",J808,0)</f>
        <v>0</v>
      </c>
      <c r="BJ808" s="19" t="s">
        <v>78</v>
      </c>
      <c r="BK808" s="219">
        <f>ROUND(I808*H808,2)</f>
        <v>0</v>
      </c>
      <c r="BL808" s="19" t="s">
        <v>374</v>
      </c>
      <c r="BM808" s="218" t="s">
        <v>1148</v>
      </c>
    </row>
    <row r="809" s="2" customFormat="1">
      <c r="A809" s="40"/>
      <c r="B809" s="41"/>
      <c r="C809" s="42"/>
      <c r="D809" s="220" t="s">
        <v>264</v>
      </c>
      <c r="E809" s="42"/>
      <c r="F809" s="221" t="s">
        <v>1149</v>
      </c>
      <c r="G809" s="42"/>
      <c r="H809" s="42"/>
      <c r="I809" s="222"/>
      <c r="J809" s="42"/>
      <c r="K809" s="42"/>
      <c r="L809" s="46"/>
      <c r="M809" s="223"/>
      <c r="N809" s="224"/>
      <c r="O809" s="86"/>
      <c r="P809" s="86"/>
      <c r="Q809" s="86"/>
      <c r="R809" s="86"/>
      <c r="S809" s="86"/>
      <c r="T809" s="86"/>
      <c r="U809" s="87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T809" s="19" t="s">
        <v>264</v>
      </c>
      <c r="AU809" s="19" t="s">
        <v>78</v>
      </c>
    </row>
    <row r="810" s="2" customFormat="1">
      <c r="A810" s="40"/>
      <c r="B810" s="41"/>
      <c r="C810" s="42"/>
      <c r="D810" s="225" t="s">
        <v>266</v>
      </c>
      <c r="E810" s="42"/>
      <c r="F810" s="226" t="s">
        <v>1150</v>
      </c>
      <c r="G810" s="42"/>
      <c r="H810" s="42"/>
      <c r="I810" s="222"/>
      <c r="J810" s="42"/>
      <c r="K810" s="42"/>
      <c r="L810" s="46"/>
      <c r="M810" s="223"/>
      <c r="N810" s="224"/>
      <c r="O810" s="86"/>
      <c r="P810" s="86"/>
      <c r="Q810" s="86"/>
      <c r="R810" s="86"/>
      <c r="S810" s="86"/>
      <c r="T810" s="86"/>
      <c r="U810" s="87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T810" s="19" t="s">
        <v>266</v>
      </c>
      <c r="AU810" s="19" t="s">
        <v>78</v>
      </c>
    </row>
    <row r="811" s="14" customFormat="1">
      <c r="A811" s="14"/>
      <c r="B811" s="237"/>
      <c r="C811" s="238"/>
      <c r="D811" s="220" t="s">
        <v>268</v>
      </c>
      <c r="E811" s="239" t="s">
        <v>19</v>
      </c>
      <c r="F811" s="240" t="s">
        <v>1131</v>
      </c>
      <c r="G811" s="238"/>
      <c r="H811" s="241">
        <v>4.3200000000000003</v>
      </c>
      <c r="I811" s="242"/>
      <c r="J811" s="238"/>
      <c r="K811" s="238"/>
      <c r="L811" s="243"/>
      <c r="M811" s="244"/>
      <c r="N811" s="245"/>
      <c r="O811" s="245"/>
      <c r="P811" s="245"/>
      <c r="Q811" s="245"/>
      <c r="R811" s="245"/>
      <c r="S811" s="245"/>
      <c r="T811" s="245"/>
      <c r="U811" s="246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T811" s="247" t="s">
        <v>268</v>
      </c>
      <c r="AU811" s="247" t="s">
        <v>78</v>
      </c>
      <c r="AV811" s="14" t="s">
        <v>78</v>
      </c>
      <c r="AW811" s="14" t="s">
        <v>31</v>
      </c>
      <c r="AX811" s="14" t="s">
        <v>74</v>
      </c>
      <c r="AY811" s="247" t="s">
        <v>254</v>
      </c>
    </row>
    <row r="812" s="2" customFormat="1" ht="24.15" customHeight="1">
      <c r="A812" s="40"/>
      <c r="B812" s="41"/>
      <c r="C812" s="207" t="s">
        <v>1151</v>
      </c>
      <c r="D812" s="207" t="s">
        <v>258</v>
      </c>
      <c r="E812" s="208" t="s">
        <v>1152</v>
      </c>
      <c r="F812" s="209" t="s">
        <v>1153</v>
      </c>
      <c r="G812" s="210" t="s">
        <v>299</v>
      </c>
      <c r="H812" s="211">
        <v>31.32</v>
      </c>
      <c r="I812" s="212"/>
      <c r="J812" s="213">
        <f>ROUND(I812*H812,2)</f>
        <v>0</v>
      </c>
      <c r="K812" s="209" t="s">
        <v>261</v>
      </c>
      <c r="L812" s="46"/>
      <c r="M812" s="214" t="s">
        <v>19</v>
      </c>
      <c r="N812" s="215" t="s">
        <v>41</v>
      </c>
      <c r="O812" s="86"/>
      <c r="P812" s="216">
        <f>O812*H812</f>
        <v>0</v>
      </c>
      <c r="Q812" s="216">
        <v>3.0000000000000001E-05</v>
      </c>
      <c r="R812" s="216">
        <f>Q812*H812</f>
        <v>0.00093960000000000007</v>
      </c>
      <c r="S812" s="216">
        <v>0</v>
      </c>
      <c r="T812" s="216">
        <f>S812*H812</f>
        <v>0</v>
      </c>
      <c r="U812" s="217" t="s">
        <v>19</v>
      </c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R812" s="218" t="s">
        <v>374</v>
      </c>
      <c r="AT812" s="218" t="s">
        <v>258</v>
      </c>
      <c r="AU812" s="218" t="s">
        <v>78</v>
      </c>
      <c r="AY812" s="19" t="s">
        <v>254</v>
      </c>
      <c r="BE812" s="219">
        <f>IF(N812="základní",J812,0)</f>
        <v>0</v>
      </c>
      <c r="BF812" s="219">
        <f>IF(N812="snížená",J812,0)</f>
        <v>0</v>
      </c>
      <c r="BG812" s="219">
        <f>IF(N812="zákl. přenesená",J812,0)</f>
        <v>0</v>
      </c>
      <c r="BH812" s="219">
        <f>IF(N812="sníž. přenesená",J812,0)</f>
        <v>0</v>
      </c>
      <c r="BI812" s="219">
        <f>IF(N812="nulová",J812,0)</f>
        <v>0</v>
      </c>
      <c r="BJ812" s="19" t="s">
        <v>78</v>
      </c>
      <c r="BK812" s="219">
        <f>ROUND(I812*H812,2)</f>
        <v>0</v>
      </c>
      <c r="BL812" s="19" t="s">
        <v>374</v>
      </c>
      <c r="BM812" s="218" t="s">
        <v>1154</v>
      </c>
    </row>
    <row r="813" s="2" customFormat="1">
      <c r="A813" s="40"/>
      <c r="B813" s="41"/>
      <c r="C813" s="42"/>
      <c r="D813" s="220" t="s">
        <v>264</v>
      </c>
      <c r="E813" s="42"/>
      <c r="F813" s="221" t="s">
        <v>1155</v>
      </c>
      <c r="G813" s="42"/>
      <c r="H813" s="42"/>
      <c r="I813" s="222"/>
      <c r="J813" s="42"/>
      <c r="K813" s="42"/>
      <c r="L813" s="46"/>
      <c r="M813" s="223"/>
      <c r="N813" s="224"/>
      <c r="O813" s="86"/>
      <c r="P813" s="86"/>
      <c r="Q813" s="86"/>
      <c r="R813" s="86"/>
      <c r="S813" s="86"/>
      <c r="T813" s="86"/>
      <c r="U813" s="87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T813" s="19" t="s">
        <v>264</v>
      </c>
      <c r="AU813" s="19" t="s">
        <v>78</v>
      </c>
    </row>
    <row r="814" s="2" customFormat="1">
      <c r="A814" s="40"/>
      <c r="B814" s="41"/>
      <c r="C814" s="42"/>
      <c r="D814" s="225" t="s">
        <v>266</v>
      </c>
      <c r="E814" s="42"/>
      <c r="F814" s="226" t="s">
        <v>1156</v>
      </c>
      <c r="G814" s="42"/>
      <c r="H814" s="42"/>
      <c r="I814" s="222"/>
      <c r="J814" s="42"/>
      <c r="K814" s="42"/>
      <c r="L814" s="46"/>
      <c r="M814" s="223"/>
      <c r="N814" s="224"/>
      <c r="O814" s="86"/>
      <c r="P814" s="86"/>
      <c r="Q814" s="86"/>
      <c r="R814" s="86"/>
      <c r="S814" s="86"/>
      <c r="T814" s="86"/>
      <c r="U814" s="87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T814" s="19" t="s">
        <v>266</v>
      </c>
      <c r="AU814" s="19" t="s">
        <v>78</v>
      </c>
    </row>
    <row r="815" s="14" customFormat="1">
      <c r="A815" s="14"/>
      <c r="B815" s="237"/>
      <c r="C815" s="238"/>
      <c r="D815" s="220" t="s">
        <v>268</v>
      </c>
      <c r="E815" s="239" t="s">
        <v>19</v>
      </c>
      <c r="F815" s="240" t="s">
        <v>1144</v>
      </c>
      <c r="G815" s="238"/>
      <c r="H815" s="241">
        <v>31.32</v>
      </c>
      <c r="I815" s="242"/>
      <c r="J815" s="238"/>
      <c r="K815" s="238"/>
      <c r="L815" s="243"/>
      <c r="M815" s="244"/>
      <c r="N815" s="245"/>
      <c r="O815" s="245"/>
      <c r="P815" s="245"/>
      <c r="Q815" s="245"/>
      <c r="R815" s="245"/>
      <c r="S815" s="245"/>
      <c r="T815" s="245"/>
      <c r="U815" s="246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T815" s="247" t="s">
        <v>268</v>
      </c>
      <c r="AU815" s="247" t="s">
        <v>78</v>
      </c>
      <c r="AV815" s="14" t="s">
        <v>78</v>
      </c>
      <c r="AW815" s="14" t="s">
        <v>31</v>
      </c>
      <c r="AX815" s="14" t="s">
        <v>74</v>
      </c>
      <c r="AY815" s="247" t="s">
        <v>254</v>
      </c>
    </row>
    <row r="816" s="12" customFormat="1" ht="22.8" customHeight="1">
      <c r="A816" s="12"/>
      <c r="B816" s="191"/>
      <c r="C816" s="192"/>
      <c r="D816" s="193" t="s">
        <v>68</v>
      </c>
      <c r="E816" s="205" t="s">
        <v>1157</v>
      </c>
      <c r="F816" s="205" t="s">
        <v>1158</v>
      </c>
      <c r="G816" s="192"/>
      <c r="H816" s="192"/>
      <c r="I816" s="195"/>
      <c r="J816" s="206">
        <f>BK816</f>
        <v>0</v>
      </c>
      <c r="K816" s="192"/>
      <c r="L816" s="197"/>
      <c r="M816" s="198"/>
      <c r="N816" s="199"/>
      <c r="O816" s="199"/>
      <c r="P816" s="200">
        <f>SUM(P817:P879)</f>
        <v>0</v>
      </c>
      <c r="Q816" s="199"/>
      <c r="R816" s="200">
        <f>SUM(R817:R879)</f>
        <v>0.31493509999999997</v>
      </c>
      <c r="S816" s="199"/>
      <c r="T816" s="200">
        <f>SUM(T817:T879)</f>
        <v>0.081487669999999998</v>
      </c>
      <c r="U816" s="201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R816" s="202" t="s">
        <v>78</v>
      </c>
      <c r="AT816" s="203" t="s">
        <v>68</v>
      </c>
      <c r="AU816" s="203" t="s">
        <v>74</v>
      </c>
      <c r="AY816" s="202" t="s">
        <v>254</v>
      </c>
      <c r="BK816" s="204">
        <f>SUM(BK817:BK879)</f>
        <v>0</v>
      </c>
    </row>
    <row r="817" s="2" customFormat="1" ht="24.15" customHeight="1">
      <c r="A817" s="40"/>
      <c r="B817" s="41"/>
      <c r="C817" s="207" t="s">
        <v>1159</v>
      </c>
      <c r="D817" s="207" t="s">
        <v>258</v>
      </c>
      <c r="E817" s="208" t="s">
        <v>1160</v>
      </c>
      <c r="F817" s="209" t="s">
        <v>1161</v>
      </c>
      <c r="G817" s="210" t="s">
        <v>83</v>
      </c>
      <c r="H817" s="211">
        <v>172.46299999999999</v>
      </c>
      <c r="I817" s="212"/>
      <c r="J817" s="213">
        <f>ROUND(I817*H817,2)</f>
        <v>0</v>
      </c>
      <c r="K817" s="209" t="s">
        <v>261</v>
      </c>
      <c r="L817" s="46"/>
      <c r="M817" s="214" t="s">
        <v>19</v>
      </c>
      <c r="N817" s="215" t="s">
        <v>41</v>
      </c>
      <c r="O817" s="86"/>
      <c r="P817" s="216">
        <f>O817*H817</f>
        <v>0</v>
      </c>
      <c r="Q817" s="216">
        <v>0</v>
      </c>
      <c r="R817" s="216">
        <f>Q817*H817</f>
        <v>0</v>
      </c>
      <c r="S817" s="216">
        <v>0.00014999999999999999</v>
      </c>
      <c r="T817" s="216">
        <f>S817*H817</f>
        <v>0.025869449999999995</v>
      </c>
      <c r="U817" s="217" t="s">
        <v>19</v>
      </c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R817" s="218" t="s">
        <v>374</v>
      </c>
      <c r="AT817" s="218" t="s">
        <v>258</v>
      </c>
      <c r="AU817" s="218" t="s">
        <v>78</v>
      </c>
      <c r="AY817" s="19" t="s">
        <v>254</v>
      </c>
      <c r="BE817" s="219">
        <f>IF(N817="základní",J817,0)</f>
        <v>0</v>
      </c>
      <c r="BF817" s="219">
        <f>IF(N817="snížená",J817,0)</f>
        <v>0</v>
      </c>
      <c r="BG817" s="219">
        <f>IF(N817="zákl. přenesená",J817,0)</f>
        <v>0</v>
      </c>
      <c r="BH817" s="219">
        <f>IF(N817="sníž. přenesená",J817,0)</f>
        <v>0</v>
      </c>
      <c r="BI817" s="219">
        <f>IF(N817="nulová",J817,0)</f>
        <v>0</v>
      </c>
      <c r="BJ817" s="19" t="s">
        <v>78</v>
      </c>
      <c r="BK817" s="219">
        <f>ROUND(I817*H817,2)</f>
        <v>0</v>
      </c>
      <c r="BL817" s="19" t="s">
        <v>374</v>
      </c>
      <c r="BM817" s="218" t="s">
        <v>1162</v>
      </c>
    </row>
    <row r="818" s="2" customFormat="1">
      <c r="A818" s="40"/>
      <c r="B818" s="41"/>
      <c r="C818" s="42"/>
      <c r="D818" s="220" t="s">
        <v>264</v>
      </c>
      <c r="E818" s="42"/>
      <c r="F818" s="221" t="s">
        <v>1163</v>
      </c>
      <c r="G818" s="42"/>
      <c r="H818" s="42"/>
      <c r="I818" s="222"/>
      <c r="J818" s="42"/>
      <c r="K818" s="42"/>
      <c r="L818" s="46"/>
      <c r="M818" s="223"/>
      <c r="N818" s="224"/>
      <c r="O818" s="86"/>
      <c r="P818" s="86"/>
      <c r="Q818" s="86"/>
      <c r="R818" s="86"/>
      <c r="S818" s="86"/>
      <c r="T818" s="86"/>
      <c r="U818" s="87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T818" s="19" t="s">
        <v>264</v>
      </c>
      <c r="AU818" s="19" t="s">
        <v>78</v>
      </c>
    </row>
    <row r="819" s="2" customFormat="1">
      <c r="A819" s="40"/>
      <c r="B819" s="41"/>
      <c r="C819" s="42"/>
      <c r="D819" s="225" t="s">
        <v>266</v>
      </c>
      <c r="E819" s="42"/>
      <c r="F819" s="226" t="s">
        <v>1164</v>
      </c>
      <c r="G819" s="42"/>
      <c r="H819" s="42"/>
      <c r="I819" s="222"/>
      <c r="J819" s="42"/>
      <c r="K819" s="42"/>
      <c r="L819" s="46"/>
      <c r="M819" s="223"/>
      <c r="N819" s="224"/>
      <c r="O819" s="86"/>
      <c r="P819" s="86"/>
      <c r="Q819" s="86"/>
      <c r="R819" s="86"/>
      <c r="S819" s="86"/>
      <c r="T819" s="86"/>
      <c r="U819" s="87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T819" s="19" t="s">
        <v>266</v>
      </c>
      <c r="AU819" s="19" t="s">
        <v>78</v>
      </c>
    </row>
    <row r="820" s="14" customFormat="1">
      <c r="A820" s="14"/>
      <c r="B820" s="237"/>
      <c r="C820" s="238"/>
      <c r="D820" s="220" t="s">
        <v>268</v>
      </c>
      <c r="E820" s="239" t="s">
        <v>19</v>
      </c>
      <c r="F820" s="240" t="s">
        <v>172</v>
      </c>
      <c r="G820" s="238"/>
      <c r="H820" s="241">
        <v>36.829999999999998</v>
      </c>
      <c r="I820" s="242"/>
      <c r="J820" s="238"/>
      <c r="K820" s="238"/>
      <c r="L820" s="243"/>
      <c r="M820" s="244"/>
      <c r="N820" s="245"/>
      <c r="O820" s="245"/>
      <c r="P820" s="245"/>
      <c r="Q820" s="245"/>
      <c r="R820" s="245"/>
      <c r="S820" s="245"/>
      <c r="T820" s="245"/>
      <c r="U820" s="246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T820" s="247" t="s">
        <v>268</v>
      </c>
      <c r="AU820" s="247" t="s">
        <v>78</v>
      </c>
      <c r="AV820" s="14" t="s">
        <v>78</v>
      </c>
      <c r="AW820" s="14" t="s">
        <v>31</v>
      </c>
      <c r="AX820" s="14" t="s">
        <v>69</v>
      </c>
      <c r="AY820" s="247" t="s">
        <v>254</v>
      </c>
    </row>
    <row r="821" s="14" customFormat="1">
      <c r="A821" s="14"/>
      <c r="B821" s="237"/>
      <c r="C821" s="238"/>
      <c r="D821" s="220" t="s">
        <v>268</v>
      </c>
      <c r="E821" s="239" t="s">
        <v>19</v>
      </c>
      <c r="F821" s="240" t="s">
        <v>135</v>
      </c>
      <c r="G821" s="238"/>
      <c r="H821" s="241">
        <v>35.597999999999999</v>
      </c>
      <c r="I821" s="242"/>
      <c r="J821" s="238"/>
      <c r="K821" s="238"/>
      <c r="L821" s="243"/>
      <c r="M821" s="244"/>
      <c r="N821" s="245"/>
      <c r="O821" s="245"/>
      <c r="P821" s="245"/>
      <c r="Q821" s="245"/>
      <c r="R821" s="245"/>
      <c r="S821" s="245"/>
      <c r="T821" s="245"/>
      <c r="U821" s="246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T821" s="247" t="s">
        <v>268</v>
      </c>
      <c r="AU821" s="247" t="s">
        <v>78</v>
      </c>
      <c r="AV821" s="14" t="s">
        <v>78</v>
      </c>
      <c r="AW821" s="14" t="s">
        <v>31</v>
      </c>
      <c r="AX821" s="14" t="s">
        <v>69</v>
      </c>
      <c r="AY821" s="247" t="s">
        <v>254</v>
      </c>
    </row>
    <row r="822" s="14" customFormat="1">
      <c r="A822" s="14"/>
      <c r="B822" s="237"/>
      <c r="C822" s="238"/>
      <c r="D822" s="220" t="s">
        <v>268</v>
      </c>
      <c r="E822" s="239" t="s">
        <v>19</v>
      </c>
      <c r="F822" s="240" t="s">
        <v>98</v>
      </c>
      <c r="G822" s="238"/>
      <c r="H822" s="241">
        <v>31.617999999999999</v>
      </c>
      <c r="I822" s="242"/>
      <c r="J822" s="238"/>
      <c r="K822" s="238"/>
      <c r="L822" s="243"/>
      <c r="M822" s="244"/>
      <c r="N822" s="245"/>
      <c r="O822" s="245"/>
      <c r="P822" s="245"/>
      <c r="Q822" s="245"/>
      <c r="R822" s="245"/>
      <c r="S822" s="245"/>
      <c r="T822" s="245"/>
      <c r="U822" s="246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T822" s="247" t="s">
        <v>268</v>
      </c>
      <c r="AU822" s="247" t="s">
        <v>78</v>
      </c>
      <c r="AV822" s="14" t="s">
        <v>78</v>
      </c>
      <c r="AW822" s="14" t="s">
        <v>31</v>
      </c>
      <c r="AX822" s="14" t="s">
        <v>69</v>
      </c>
      <c r="AY822" s="247" t="s">
        <v>254</v>
      </c>
    </row>
    <row r="823" s="14" customFormat="1">
      <c r="A823" s="14"/>
      <c r="B823" s="237"/>
      <c r="C823" s="238"/>
      <c r="D823" s="220" t="s">
        <v>268</v>
      </c>
      <c r="E823" s="239" t="s">
        <v>19</v>
      </c>
      <c r="F823" s="240" t="s">
        <v>139</v>
      </c>
      <c r="G823" s="238"/>
      <c r="H823" s="241">
        <v>29.393999999999998</v>
      </c>
      <c r="I823" s="242"/>
      <c r="J823" s="238"/>
      <c r="K823" s="238"/>
      <c r="L823" s="243"/>
      <c r="M823" s="244"/>
      <c r="N823" s="245"/>
      <c r="O823" s="245"/>
      <c r="P823" s="245"/>
      <c r="Q823" s="245"/>
      <c r="R823" s="245"/>
      <c r="S823" s="245"/>
      <c r="T823" s="245"/>
      <c r="U823" s="246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T823" s="247" t="s">
        <v>268</v>
      </c>
      <c r="AU823" s="247" t="s">
        <v>78</v>
      </c>
      <c r="AV823" s="14" t="s">
        <v>78</v>
      </c>
      <c r="AW823" s="14" t="s">
        <v>31</v>
      </c>
      <c r="AX823" s="14" t="s">
        <v>69</v>
      </c>
      <c r="AY823" s="247" t="s">
        <v>254</v>
      </c>
    </row>
    <row r="824" s="14" customFormat="1">
      <c r="A824" s="14"/>
      <c r="B824" s="237"/>
      <c r="C824" s="238"/>
      <c r="D824" s="220" t="s">
        <v>268</v>
      </c>
      <c r="E824" s="239" t="s">
        <v>19</v>
      </c>
      <c r="F824" s="240" t="s">
        <v>102</v>
      </c>
      <c r="G824" s="238"/>
      <c r="H824" s="241">
        <v>13.842000000000001</v>
      </c>
      <c r="I824" s="242"/>
      <c r="J824" s="238"/>
      <c r="K824" s="238"/>
      <c r="L824" s="243"/>
      <c r="M824" s="244"/>
      <c r="N824" s="245"/>
      <c r="O824" s="245"/>
      <c r="P824" s="245"/>
      <c r="Q824" s="245"/>
      <c r="R824" s="245"/>
      <c r="S824" s="245"/>
      <c r="T824" s="245"/>
      <c r="U824" s="246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T824" s="247" t="s">
        <v>268</v>
      </c>
      <c r="AU824" s="247" t="s">
        <v>78</v>
      </c>
      <c r="AV824" s="14" t="s">
        <v>78</v>
      </c>
      <c r="AW824" s="14" t="s">
        <v>31</v>
      </c>
      <c r="AX824" s="14" t="s">
        <v>69</v>
      </c>
      <c r="AY824" s="247" t="s">
        <v>254</v>
      </c>
    </row>
    <row r="825" s="14" customFormat="1">
      <c r="A825" s="14"/>
      <c r="B825" s="237"/>
      <c r="C825" s="238"/>
      <c r="D825" s="220" t="s">
        <v>268</v>
      </c>
      <c r="E825" s="239" t="s">
        <v>19</v>
      </c>
      <c r="F825" s="240" t="s">
        <v>106</v>
      </c>
      <c r="G825" s="238"/>
      <c r="H825" s="241">
        <v>25.181000000000001</v>
      </c>
      <c r="I825" s="242"/>
      <c r="J825" s="238"/>
      <c r="K825" s="238"/>
      <c r="L825" s="243"/>
      <c r="M825" s="244"/>
      <c r="N825" s="245"/>
      <c r="O825" s="245"/>
      <c r="P825" s="245"/>
      <c r="Q825" s="245"/>
      <c r="R825" s="245"/>
      <c r="S825" s="245"/>
      <c r="T825" s="245"/>
      <c r="U825" s="246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T825" s="247" t="s">
        <v>268</v>
      </c>
      <c r="AU825" s="247" t="s">
        <v>78</v>
      </c>
      <c r="AV825" s="14" t="s">
        <v>78</v>
      </c>
      <c r="AW825" s="14" t="s">
        <v>31</v>
      </c>
      <c r="AX825" s="14" t="s">
        <v>69</v>
      </c>
      <c r="AY825" s="247" t="s">
        <v>254</v>
      </c>
    </row>
    <row r="826" s="2" customFormat="1" ht="16.5" customHeight="1">
      <c r="A826" s="40"/>
      <c r="B826" s="41"/>
      <c r="C826" s="207" t="s">
        <v>1165</v>
      </c>
      <c r="D826" s="207" t="s">
        <v>258</v>
      </c>
      <c r="E826" s="208" t="s">
        <v>1166</v>
      </c>
      <c r="F826" s="209" t="s">
        <v>1167</v>
      </c>
      <c r="G826" s="210" t="s">
        <v>83</v>
      </c>
      <c r="H826" s="211">
        <v>172.46299999999999</v>
      </c>
      <c r="I826" s="212"/>
      <c r="J826" s="213">
        <f>ROUND(I826*H826,2)</f>
        <v>0</v>
      </c>
      <c r="K826" s="209" t="s">
        <v>261</v>
      </c>
      <c r="L826" s="46"/>
      <c r="M826" s="214" t="s">
        <v>19</v>
      </c>
      <c r="N826" s="215" t="s">
        <v>41</v>
      </c>
      <c r="O826" s="86"/>
      <c r="P826" s="216">
        <f>O826*H826</f>
        <v>0</v>
      </c>
      <c r="Q826" s="216">
        <v>0.001</v>
      </c>
      <c r="R826" s="216">
        <f>Q826*H826</f>
        <v>0.17246300000000001</v>
      </c>
      <c r="S826" s="216">
        <v>0.00031</v>
      </c>
      <c r="T826" s="216">
        <f>S826*H826</f>
        <v>0.053463529999999995</v>
      </c>
      <c r="U826" s="217" t="s">
        <v>19</v>
      </c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R826" s="218" t="s">
        <v>374</v>
      </c>
      <c r="AT826" s="218" t="s">
        <v>258</v>
      </c>
      <c r="AU826" s="218" t="s">
        <v>78</v>
      </c>
      <c r="AY826" s="19" t="s">
        <v>254</v>
      </c>
      <c r="BE826" s="219">
        <f>IF(N826="základní",J826,0)</f>
        <v>0</v>
      </c>
      <c r="BF826" s="219">
        <f>IF(N826="snížená",J826,0)</f>
        <v>0</v>
      </c>
      <c r="BG826" s="219">
        <f>IF(N826="zákl. přenesená",J826,0)</f>
        <v>0</v>
      </c>
      <c r="BH826" s="219">
        <f>IF(N826="sníž. přenesená",J826,0)</f>
        <v>0</v>
      </c>
      <c r="BI826" s="219">
        <f>IF(N826="nulová",J826,0)</f>
        <v>0</v>
      </c>
      <c r="BJ826" s="19" t="s">
        <v>78</v>
      </c>
      <c r="BK826" s="219">
        <f>ROUND(I826*H826,2)</f>
        <v>0</v>
      </c>
      <c r="BL826" s="19" t="s">
        <v>374</v>
      </c>
      <c r="BM826" s="218" t="s">
        <v>1168</v>
      </c>
    </row>
    <row r="827" s="2" customFormat="1">
      <c r="A827" s="40"/>
      <c r="B827" s="41"/>
      <c r="C827" s="42"/>
      <c r="D827" s="220" t="s">
        <v>264</v>
      </c>
      <c r="E827" s="42"/>
      <c r="F827" s="221" t="s">
        <v>1169</v>
      </c>
      <c r="G827" s="42"/>
      <c r="H827" s="42"/>
      <c r="I827" s="222"/>
      <c r="J827" s="42"/>
      <c r="K827" s="42"/>
      <c r="L827" s="46"/>
      <c r="M827" s="223"/>
      <c r="N827" s="224"/>
      <c r="O827" s="86"/>
      <c r="P827" s="86"/>
      <c r="Q827" s="86"/>
      <c r="R827" s="86"/>
      <c r="S827" s="86"/>
      <c r="T827" s="86"/>
      <c r="U827" s="87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T827" s="19" t="s">
        <v>264</v>
      </c>
      <c r="AU827" s="19" t="s">
        <v>78</v>
      </c>
    </row>
    <row r="828" s="2" customFormat="1">
      <c r="A828" s="40"/>
      <c r="B828" s="41"/>
      <c r="C828" s="42"/>
      <c r="D828" s="225" t="s">
        <v>266</v>
      </c>
      <c r="E828" s="42"/>
      <c r="F828" s="226" t="s">
        <v>1170</v>
      </c>
      <c r="G828" s="42"/>
      <c r="H828" s="42"/>
      <c r="I828" s="222"/>
      <c r="J828" s="42"/>
      <c r="K828" s="42"/>
      <c r="L828" s="46"/>
      <c r="M828" s="223"/>
      <c r="N828" s="224"/>
      <c r="O828" s="86"/>
      <c r="P828" s="86"/>
      <c r="Q828" s="86"/>
      <c r="R828" s="86"/>
      <c r="S828" s="86"/>
      <c r="T828" s="86"/>
      <c r="U828" s="87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T828" s="19" t="s">
        <v>266</v>
      </c>
      <c r="AU828" s="19" t="s">
        <v>78</v>
      </c>
    </row>
    <row r="829" s="14" customFormat="1">
      <c r="A829" s="14"/>
      <c r="B829" s="237"/>
      <c r="C829" s="238"/>
      <c r="D829" s="220" t="s">
        <v>268</v>
      </c>
      <c r="E829" s="239" t="s">
        <v>19</v>
      </c>
      <c r="F829" s="240" t="s">
        <v>1171</v>
      </c>
      <c r="G829" s="238"/>
      <c r="H829" s="241">
        <v>172.46299999999999</v>
      </c>
      <c r="I829" s="242"/>
      <c r="J829" s="238"/>
      <c r="K829" s="238"/>
      <c r="L829" s="243"/>
      <c r="M829" s="244"/>
      <c r="N829" s="245"/>
      <c r="O829" s="245"/>
      <c r="P829" s="245"/>
      <c r="Q829" s="245"/>
      <c r="R829" s="245"/>
      <c r="S829" s="245"/>
      <c r="T829" s="245"/>
      <c r="U829" s="246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T829" s="247" t="s">
        <v>268</v>
      </c>
      <c r="AU829" s="247" t="s">
        <v>78</v>
      </c>
      <c r="AV829" s="14" t="s">
        <v>78</v>
      </c>
      <c r="AW829" s="14" t="s">
        <v>31</v>
      </c>
      <c r="AX829" s="14" t="s">
        <v>69</v>
      </c>
      <c r="AY829" s="247" t="s">
        <v>254</v>
      </c>
    </row>
    <row r="830" s="2" customFormat="1" ht="24.15" customHeight="1">
      <c r="A830" s="40"/>
      <c r="B830" s="41"/>
      <c r="C830" s="207" t="s">
        <v>1172</v>
      </c>
      <c r="D830" s="207" t="s">
        <v>258</v>
      </c>
      <c r="E830" s="208" t="s">
        <v>1173</v>
      </c>
      <c r="F830" s="209" t="s">
        <v>1174</v>
      </c>
      <c r="G830" s="210" t="s">
        <v>83</v>
      </c>
      <c r="H830" s="211">
        <v>172.46299999999999</v>
      </c>
      <c r="I830" s="212"/>
      <c r="J830" s="213">
        <f>ROUND(I830*H830,2)</f>
        <v>0</v>
      </c>
      <c r="K830" s="209" t="s">
        <v>261</v>
      </c>
      <c r="L830" s="46"/>
      <c r="M830" s="214" t="s">
        <v>19</v>
      </c>
      <c r="N830" s="215" t="s">
        <v>41</v>
      </c>
      <c r="O830" s="86"/>
      <c r="P830" s="216">
        <f>O830*H830</f>
        <v>0</v>
      </c>
      <c r="Q830" s="216">
        <v>0</v>
      </c>
      <c r="R830" s="216">
        <f>Q830*H830</f>
        <v>0</v>
      </c>
      <c r="S830" s="216">
        <v>0</v>
      </c>
      <c r="T830" s="216">
        <f>S830*H830</f>
        <v>0</v>
      </c>
      <c r="U830" s="217" t="s">
        <v>19</v>
      </c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R830" s="218" t="s">
        <v>374</v>
      </c>
      <c r="AT830" s="218" t="s">
        <v>258</v>
      </c>
      <c r="AU830" s="218" t="s">
        <v>78</v>
      </c>
      <c r="AY830" s="19" t="s">
        <v>254</v>
      </c>
      <c r="BE830" s="219">
        <f>IF(N830="základní",J830,0)</f>
        <v>0</v>
      </c>
      <c r="BF830" s="219">
        <f>IF(N830="snížená",J830,0)</f>
        <v>0</v>
      </c>
      <c r="BG830" s="219">
        <f>IF(N830="zákl. přenesená",J830,0)</f>
        <v>0</v>
      </c>
      <c r="BH830" s="219">
        <f>IF(N830="sníž. přenesená",J830,0)</f>
        <v>0</v>
      </c>
      <c r="BI830" s="219">
        <f>IF(N830="nulová",J830,0)</f>
        <v>0</v>
      </c>
      <c r="BJ830" s="19" t="s">
        <v>78</v>
      </c>
      <c r="BK830" s="219">
        <f>ROUND(I830*H830,2)</f>
        <v>0</v>
      </c>
      <c r="BL830" s="19" t="s">
        <v>374</v>
      </c>
      <c r="BM830" s="218" t="s">
        <v>1175</v>
      </c>
    </row>
    <row r="831" s="2" customFormat="1">
      <c r="A831" s="40"/>
      <c r="B831" s="41"/>
      <c r="C831" s="42"/>
      <c r="D831" s="220" t="s">
        <v>264</v>
      </c>
      <c r="E831" s="42"/>
      <c r="F831" s="221" t="s">
        <v>1176</v>
      </c>
      <c r="G831" s="42"/>
      <c r="H831" s="42"/>
      <c r="I831" s="222"/>
      <c r="J831" s="42"/>
      <c r="K831" s="42"/>
      <c r="L831" s="46"/>
      <c r="M831" s="223"/>
      <c r="N831" s="224"/>
      <c r="O831" s="86"/>
      <c r="P831" s="86"/>
      <c r="Q831" s="86"/>
      <c r="R831" s="86"/>
      <c r="S831" s="86"/>
      <c r="T831" s="86"/>
      <c r="U831" s="87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T831" s="19" t="s">
        <v>264</v>
      </c>
      <c r="AU831" s="19" t="s">
        <v>78</v>
      </c>
    </row>
    <row r="832" s="2" customFormat="1">
      <c r="A832" s="40"/>
      <c r="B832" s="41"/>
      <c r="C832" s="42"/>
      <c r="D832" s="225" t="s">
        <v>266</v>
      </c>
      <c r="E832" s="42"/>
      <c r="F832" s="226" t="s">
        <v>1177</v>
      </c>
      <c r="G832" s="42"/>
      <c r="H832" s="42"/>
      <c r="I832" s="222"/>
      <c r="J832" s="42"/>
      <c r="K832" s="42"/>
      <c r="L832" s="46"/>
      <c r="M832" s="223"/>
      <c r="N832" s="224"/>
      <c r="O832" s="86"/>
      <c r="P832" s="86"/>
      <c r="Q832" s="86"/>
      <c r="R832" s="86"/>
      <c r="S832" s="86"/>
      <c r="T832" s="86"/>
      <c r="U832" s="87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T832" s="19" t="s">
        <v>266</v>
      </c>
      <c r="AU832" s="19" t="s">
        <v>78</v>
      </c>
    </row>
    <row r="833" s="14" customFormat="1">
      <c r="A833" s="14"/>
      <c r="B833" s="237"/>
      <c r="C833" s="238"/>
      <c r="D833" s="220" t="s">
        <v>268</v>
      </c>
      <c r="E833" s="239" t="s">
        <v>19</v>
      </c>
      <c r="F833" s="240" t="s">
        <v>1171</v>
      </c>
      <c r="G833" s="238"/>
      <c r="H833" s="241">
        <v>172.46299999999999</v>
      </c>
      <c r="I833" s="242"/>
      <c r="J833" s="238"/>
      <c r="K833" s="238"/>
      <c r="L833" s="243"/>
      <c r="M833" s="244"/>
      <c r="N833" s="245"/>
      <c r="O833" s="245"/>
      <c r="P833" s="245"/>
      <c r="Q833" s="245"/>
      <c r="R833" s="245"/>
      <c r="S833" s="245"/>
      <c r="T833" s="245"/>
      <c r="U833" s="246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T833" s="247" t="s">
        <v>268</v>
      </c>
      <c r="AU833" s="247" t="s">
        <v>78</v>
      </c>
      <c r="AV833" s="14" t="s">
        <v>78</v>
      </c>
      <c r="AW833" s="14" t="s">
        <v>31</v>
      </c>
      <c r="AX833" s="14" t="s">
        <v>74</v>
      </c>
      <c r="AY833" s="247" t="s">
        <v>254</v>
      </c>
    </row>
    <row r="834" s="2" customFormat="1" ht="16.5" customHeight="1">
      <c r="A834" s="40"/>
      <c r="B834" s="41"/>
      <c r="C834" s="207" t="s">
        <v>1178</v>
      </c>
      <c r="D834" s="207" t="s">
        <v>258</v>
      </c>
      <c r="E834" s="208" t="s">
        <v>1179</v>
      </c>
      <c r="F834" s="209" t="s">
        <v>1180</v>
      </c>
      <c r="G834" s="210" t="s">
        <v>83</v>
      </c>
      <c r="H834" s="211">
        <v>71.822999999999993</v>
      </c>
      <c r="I834" s="212"/>
      <c r="J834" s="213">
        <f>ROUND(I834*H834,2)</f>
        <v>0</v>
      </c>
      <c r="K834" s="209" t="s">
        <v>261</v>
      </c>
      <c r="L834" s="46"/>
      <c r="M834" s="214" t="s">
        <v>19</v>
      </c>
      <c r="N834" s="215" t="s">
        <v>41</v>
      </c>
      <c r="O834" s="86"/>
      <c r="P834" s="216">
        <f>O834*H834</f>
        <v>0</v>
      </c>
      <c r="Q834" s="216">
        <v>0</v>
      </c>
      <c r="R834" s="216">
        <f>Q834*H834</f>
        <v>0</v>
      </c>
      <c r="S834" s="216">
        <v>3.0000000000000001E-05</v>
      </c>
      <c r="T834" s="216">
        <f>S834*H834</f>
        <v>0.0021546899999999999</v>
      </c>
      <c r="U834" s="217" t="s">
        <v>19</v>
      </c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R834" s="218" t="s">
        <v>374</v>
      </c>
      <c r="AT834" s="218" t="s">
        <v>258</v>
      </c>
      <c r="AU834" s="218" t="s">
        <v>78</v>
      </c>
      <c r="AY834" s="19" t="s">
        <v>254</v>
      </c>
      <c r="BE834" s="219">
        <f>IF(N834="základní",J834,0)</f>
        <v>0</v>
      </c>
      <c r="BF834" s="219">
        <f>IF(N834="snížená",J834,0)</f>
        <v>0</v>
      </c>
      <c r="BG834" s="219">
        <f>IF(N834="zákl. přenesená",J834,0)</f>
        <v>0</v>
      </c>
      <c r="BH834" s="219">
        <f>IF(N834="sníž. přenesená",J834,0)</f>
        <v>0</v>
      </c>
      <c r="BI834" s="219">
        <f>IF(N834="nulová",J834,0)</f>
        <v>0</v>
      </c>
      <c r="BJ834" s="19" t="s">
        <v>78</v>
      </c>
      <c r="BK834" s="219">
        <f>ROUND(I834*H834,2)</f>
        <v>0</v>
      </c>
      <c r="BL834" s="19" t="s">
        <v>374</v>
      </c>
      <c r="BM834" s="218" t="s">
        <v>1181</v>
      </c>
    </row>
    <row r="835" s="2" customFormat="1">
      <c r="A835" s="40"/>
      <c r="B835" s="41"/>
      <c r="C835" s="42"/>
      <c r="D835" s="220" t="s">
        <v>264</v>
      </c>
      <c r="E835" s="42"/>
      <c r="F835" s="221" t="s">
        <v>1182</v>
      </c>
      <c r="G835" s="42"/>
      <c r="H835" s="42"/>
      <c r="I835" s="222"/>
      <c r="J835" s="42"/>
      <c r="K835" s="42"/>
      <c r="L835" s="46"/>
      <c r="M835" s="223"/>
      <c r="N835" s="224"/>
      <c r="O835" s="86"/>
      <c r="P835" s="86"/>
      <c r="Q835" s="86"/>
      <c r="R835" s="86"/>
      <c r="S835" s="86"/>
      <c r="T835" s="86"/>
      <c r="U835" s="87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T835" s="19" t="s">
        <v>264</v>
      </c>
      <c r="AU835" s="19" t="s">
        <v>78</v>
      </c>
    </row>
    <row r="836" s="2" customFormat="1">
      <c r="A836" s="40"/>
      <c r="B836" s="41"/>
      <c r="C836" s="42"/>
      <c r="D836" s="225" t="s">
        <v>266</v>
      </c>
      <c r="E836" s="42"/>
      <c r="F836" s="226" t="s">
        <v>1183</v>
      </c>
      <c r="G836" s="42"/>
      <c r="H836" s="42"/>
      <c r="I836" s="222"/>
      <c r="J836" s="42"/>
      <c r="K836" s="42"/>
      <c r="L836" s="46"/>
      <c r="M836" s="223"/>
      <c r="N836" s="224"/>
      <c r="O836" s="86"/>
      <c r="P836" s="86"/>
      <c r="Q836" s="86"/>
      <c r="R836" s="86"/>
      <c r="S836" s="86"/>
      <c r="T836" s="86"/>
      <c r="U836" s="87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T836" s="19" t="s">
        <v>266</v>
      </c>
      <c r="AU836" s="19" t="s">
        <v>78</v>
      </c>
    </row>
    <row r="837" s="14" customFormat="1">
      <c r="A837" s="14"/>
      <c r="B837" s="237"/>
      <c r="C837" s="238"/>
      <c r="D837" s="220" t="s">
        <v>268</v>
      </c>
      <c r="E837" s="239" t="s">
        <v>19</v>
      </c>
      <c r="F837" s="240" t="s">
        <v>90</v>
      </c>
      <c r="G837" s="238"/>
      <c r="H837" s="241">
        <v>11.903000000000001</v>
      </c>
      <c r="I837" s="242"/>
      <c r="J837" s="238"/>
      <c r="K837" s="238"/>
      <c r="L837" s="243"/>
      <c r="M837" s="244"/>
      <c r="N837" s="245"/>
      <c r="O837" s="245"/>
      <c r="P837" s="245"/>
      <c r="Q837" s="245"/>
      <c r="R837" s="245"/>
      <c r="S837" s="245"/>
      <c r="T837" s="245"/>
      <c r="U837" s="246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T837" s="247" t="s">
        <v>268</v>
      </c>
      <c r="AU837" s="247" t="s">
        <v>78</v>
      </c>
      <c r="AV837" s="14" t="s">
        <v>78</v>
      </c>
      <c r="AW837" s="14" t="s">
        <v>31</v>
      </c>
      <c r="AX837" s="14" t="s">
        <v>69</v>
      </c>
      <c r="AY837" s="247" t="s">
        <v>254</v>
      </c>
    </row>
    <row r="838" s="14" customFormat="1">
      <c r="A838" s="14"/>
      <c r="B838" s="237"/>
      <c r="C838" s="238"/>
      <c r="D838" s="220" t="s">
        <v>268</v>
      </c>
      <c r="E838" s="239" t="s">
        <v>19</v>
      </c>
      <c r="F838" s="240" t="s">
        <v>183</v>
      </c>
      <c r="G838" s="238"/>
      <c r="H838" s="241">
        <v>11.903000000000001</v>
      </c>
      <c r="I838" s="242"/>
      <c r="J838" s="238"/>
      <c r="K838" s="238"/>
      <c r="L838" s="243"/>
      <c r="M838" s="244"/>
      <c r="N838" s="245"/>
      <c r="O838" s="245"/>
      <c r="P838" s="245"/>
      <c r="Q838" s="245"/>
      <c r="R838" s="245"/>
      <c r="S838" s="245"/>
      <c r="T838" s="245"/>
      <c r="U838" s="246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T838" s="247" t="s">
        <v>268</v>
      </c>
      <c r="AU838" s="247" t="s">
        <v>78</v>
      </c>
      <c r="AV838" s="14" t="s">
        <v>78</v>
      </c>
      <c r="AW838" s="14" t="s">
        <v>31</v>
      </c>
      <c r="AX838" s="14" t="s">
        <v>69</v>
      </c>
      <c r="AY838" s="247" t="s">
        <v>254</v>
      </c>
    </row>
    <row r="839" s="14" customFormat="1">
      <c r="A839" s="14"/>
      <c r="B839" s="237"/>
      <c r="C839" s="238"/>
      <c r="D839" s="220" t="s">
        <v>268</v>
      </c>
      <c r="E839" s="239" t="s">
        <v>19</v>
      </c>
      <c r="F839" s="240" t="s">
        <v>175</v>
      </c>
      <c r="G839" s="238"/>
      <c r="H839" s="241">
        <v>15.353</v>
      </c>
      <c r="I839" s="242"/>
      <c r="J839" s="238"/>
      <c r="K839" s="238"/>
      <c r="L839" s="243"/>
      <c r="M839" s="244"/>
      <c r="N839" s="245"/>
      <c r="O839" s="245"/>
      <c r="P839" s="245"/>
      <c r="Q839" s="245"/>
      <c r="R839" s="245"/>
      <c r="S839" s="245"/>
      <c r="T839" s="245"/>
      <c r="U839" s="246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T839" s="247" t="s">
        <v>268</v>
      </c>
      <c r="AU839" s="247" t="s">
        <v>78</v>
      </c>
      <c r="AV839" s="14" t="s">
        <v>78</v>
      </c>
      <c r="AW839" s="14" t="s">
        <v>31</v>
      </c>
      <c r="AX839" s="14" t="s">
        <v>69</v>
      </c>
      <c r="AY839" s="247" t="s">
        <v>254</v>
      </c>
    </row>
    <row r="840" s="14" customFormat="1">
      <c r="A840" s="14"/>
      <c r="B840" s="237"/>
      <c r="C840" s="238"/>
      <c r="D840" s="220" t="s">
        <v>268</v>
      </c>
      <c r="E840" s="239" t="s">
        <v>19</v>
      </c>
      <c r="F840" s="240" t="s">
        <v>86</v>
      </c>
      <c r="G840" s="238"/>
      <c r="H840" s="241">
        <v>18.57</v>
      </c>
      <c r="I840" s="242"/>
      <c r="J840" s="238"/>
      <c r="K840" s="238"/>
      <c r="L840" s="243"/>
      <c r="M840" s="244"/>
      <c r="N840" s="245"/>
      <c r="O840" s="245"/>
      <c r="P840" s="245"/>
      <c r="Q840" s="245"/>
      <c r="R840" s="245"/>
      <c r="S840" s="245"/>
      <c r="T840" s="245"/>
      <c r="U840" s="246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T840" s="247" t="s">
        <v>268</v>
      </c>
      <c r="AU840" s="247" t="s">
        <v>78</v>
      </c>
      <c r="AV840" s="14" t="s">
        <v>78</v>
      </c>
      <c r="AW840" s="14" t="s">
        <v>31</v>
      </c>
      <c r="AX840" s="14" t="s">
        <v>69</v>
      </c>
      <c r="AY840" s="247" t="s">
        <v>254</v>
      </c>
    </row>
    <row r="841" s="14" customFormat="1">
      <c r="A841" s="14"/>
      <c r="B841" s="237"/>
      <c r="C841" s="238"/>
      <c r="D841" s="220" t="s">
        <v>268</v>
      </c>
      <c r="E841" s="239" t="s">
        <v>19</v>
      </c>
      <c r="F841" s="240" t="s">
        <v>95</v>
      </c>
      <c r="G841" s="238"/>
      <c r="H841" s="241">
        <v>2.0739999999999998</v>
      </c>
      <c r="I841" s="242"/>
      <c r="J841" s="238"/>
      <c r="K841" s="238"/>
      <c r="L841" s="243"/>
      <c r="M841" s="244"/>
      <c r="N841" s="245"/>
      <c r="O841" s="245"/>
      <c r="P841" s="245"/>
      <c r="Q841" s="245"/>
      <c r="R841" s="245"/>
      <c r="S841" s="245"/>
      <c r="T841" s="245"/>
      <c r="U841" s="246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T841" s="247" t="s">
        <v>268</v>
      </c>
      <c r="AU841" s="247" t="s">
        <v>78</v>
      </c>
      <c r="AV841" s="14" t="s">
        <v>78</v>
      </c>
      <c r="AW841" s="14" t="s">
        <v>31</v>
      </c>
      <c r="AX841" s="14" t="s">
        <v>69</v>
      </c>
      <c r="AY841" s="247" t="s">
        <v>254</v>
      </c>
    </row>
    <row r="842" s="14" customFormat="1">
      <c r="A842" s="14"/>
      <c r="B842" s="237"/>
      <c r="C842" s="238"/>
      <c r="D842" s="220" t="s">
        <v>268</v>
      </c>
      <c r="E842" s="239" t="s">
        <v>19</v>
      </c>
      <c r="F842" s="240" t="s">
        <v>93</v>
      </c>
      <c r="G842" s="238"/>
      <c r="H842" s="241">
        <v>7.2599999999999998</v>
      </c>
      <c r="I842" s="242"/>
      <c r="J842" s="238"/>
      <c r="K842" s="238"/>
      <c r="L842" s="243"/>
      <c r="M842" s="244"/>
      <c r="N842" s="245"/>
      <c r="O842" s="245"/>
      <c r="P842" s="245"/>
      <c r="Q842" s="245"/>
      <c r="R842" s="245"/>
      <c r="S842" s="245"/>
      <c r="T842" s="245"/>
      <c r="U842" s="246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T842" s="247" t="s">
        <v>268</v>
      </c>
      <c r="AU842" s="247" t="s">
        <v>78</v>
      </c>
      <c r="AV842" s="14" t="s">
        <v>78</v>
      </c>
      <c r="AW842" s="14" t="s">
        <v>31</v>
      </c>
      <c r="AX842" s="14" t="s">
        <v>69</v>
      </c>
      <c r="AY842" s="247" t="s">
        <v>254</v>
      </c>
    </row>
    <row r="843" s="14" customFormat="1">
      <c r="A843" s="14"/>
      <c r="B843" s="237"/>
      <c r="C843" s="238"/>
      <c r="D843" s="220" t="s">
        <v>268</v>
      </c>
      <c r="E843" s="239" t="s">
        <v>19</v>
      </c>
      <c r="F843" s="240" t="s">
        <v>114</v>
      </c>
      <c r="G843" s="238"/>
      <c r="H843" s="241">
        <v>3.7000000000000002</v>
      </c>
      <c r="I843" s="242"/>
      <c r="J843" s="238"/>
      <c r="K843" s="238"/>
      <c r="L843" s="243"/>
      <c r="M843" s="244"/>
      <c r="N843" s="245"/>
      <c r="O843" s="245"/>
      <c r="P843" s="245"/>
      <c r="Q843" s="245"/>
      <c r="R843" s="245"/>
      <c r="S843" s="245"/>
      <c r="T843" s="245"/>
      <c r="U843" s="246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T843" s="247" t="s">
        <v>268</v>
      </c>
      <c r="AU843" s="247" t="s">
        <v>78</v>
      </c>
      <c r="AV843" s="14" t="s">
        <v>78</v>
      </c>
      <c r="AW843" s="14" t="s">
        <v>31</v>
      </c>
      <c r="AX843" s="14" t="s">
        <v>69</v>
      </c>
      <c r="AY843" s="247" t="s">
        <v>254</v>
      </c>
    </row>
    <row r="844" s="14" customFormat="1">
      <c r="A844" s="14"/>
      <c r="B844" s="237"/>
      <c r="C844" s="238"/>
      <c r="D844" s="220" t="s">
        <v>268</v>
      </c>
      <c r="E844" s="239" t="s">
        <v>19</v>
      </c>
      <c r="F844" s="240" t="s">
        <v>181</v>
      </c>
      <c r="G844" s="238"/>
      <c r="H844" s="241">
        <v>1.0600000000000001</v>
      </c>
      <c r="I844" s="242"/>
      <c r="J844" s="238"/>
      <c r="K844" s="238"/>
      <c r="L844" s="243"/>
      <c r="M844" s="244"/>
      <c r="N844" s="245"/>
      <c r="O844" s="245"/>
      <c r="P844" s="245"/>
      <c r="Q844" s="245"/>
      <c r="R844" s="245"/>
      <c r="S844" s="245"/>
      <c r="T844" s="245"/>
      <c r="U844" s="246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T844" s="247" t="s">
        <v>268</v>
      </c>
      <c r="AU844" s="247" t="s">
        <v>78</v>
      </c>
      <c r="AV844" s="14" t="s">
        <v>78</v>
      </c>
      <c r="AW844" s="14" t="s">
        <v>31</v>
      </c>
      <c r="AX844" s="14" t="s">
        <v>69</v>
      </c>
      <c r="AY844" s="247" t="s">
        <v>254</v>
      </c>
    </row>
    <row r="845" s="2" customFormat="1" ht="16.5" customHeight="1">
      <c r="A845" s="40"/>
      <c r="B845" s="41"/>
      <c r="C845" s="259" t="s">
        <v>1184</v>
      </c>
      <c r="D845" s="259" t="s">
        <v>308</v>
      </c>
      <c r="E845" s="260" t="s">
        <v>1185</v>
      </c>
      <c r="F845" s="261" t="s">
        <v>1186</v>
      </c>
      <c r="G845" s="262" t="s">
        <v>83</v>
      </c>
      <c r="H845" s="263">
        <v>82.596000000000004</v>
      </c>
      <c r="I845" s="264"/>
      <c r="J845" s="265">
        <f>ROUND(I845*H845,2)</f>
        <v>0</v>
      </c>
      <c r="K845" s="261" t="s">
        <v>261</v>
      </c>
      <c r="L845" s="266"/>
      <c r="M845" s="267" t="s">
        <v>19</v>
      </c>
      <c r="N845" s="268" t="s">
        <v>41</v>
      </c>
      <c r="O845" s="86"/>
      <c r="P845" s="216">
        <f>O845*H845</f>
        <v>0</v>
      </c>
      <c r="Q845" s="216">
        <v>4.0000000000000003E-05</v>
      </c>
      <c r="R845" s="216">
        <f>Q845*H845</f>
        <v>0.0033038400000000006</v>
      </c>
      <c r="S845" s="216">
        <v>0</v>
      </c>
      <c r="T845" s="216">
        <f>S845*H845</f>
        <v>0</v>
      </c>
      <c r="U845" s="217" t="s">
        <v>19</v>
      </c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R845" s="218" t="s">
        <v>497</v>
      </c>
      <c r="AT845" s="218" t="s">
        <v>308</v>
      </c>
      <c r="AU845" s="218" t="s">
        <v>78</v>
      </c>
      <c r="AY845" s="19" t="s">
        <v>254</v>
      </c>
      <c r="BE845" s="219">
        <f>IF(N845="základní",J845,0)</f>
        <v>0</v>
      </c>
      <c r="BF845" s="219">
        <f>IF(N845="snížená",J845,0)</f>
        <v>0</v>
      </c>
      <c r="BG845" s="219">
        <f>IF(N845="zákl. přenesená",J845,0)</f>
        <v>0</v>
      </c>
      <c r="BH845" s="219">
        <f>IF(N845="sníž. přenesená",J845,0)</f>
        <v>0</v>
      </c>
      <c r="BI845" s="219">
        <f>IF(N845="nulová",J845,0)</f>
        <v>0</v>
      </c>
      <c r="BJ845" s="19" t="s">
        <v>78</v>
      </c>
      <c r="BK845" s="219">
        <f>ROUND(I845*H845,2)</f>
        <v>0</v>
      </c>
      <c r="BL845" s="19" t="s">
        <v>374</v>
      </c>
      <c r="BM845" s="218" t="s">
        <v>1187</v>
      </c>
    </row>
    <row r="846" s="2" customFormat="1">
      <c r="A846" s="40"/>
      <c r="B846" s="41"/>
      <c r="C846" s="42"/>
      <c r="D846" s="220" t="s">
        <v>264</v>
      </c>
      <c r="E846" s="42"/>
      <c r="F846" s="221" t="s">
        <v>1186</v>
      </c>
      <c r="G846" s="42"/>
      <c r="H846" s="42"/>
      <c r="I846" s="222"/>
      <c r="J846" s="42"/>
      <c r="K846" s="42"/>
      <c r="L846" s="46"/>
      <c r="M846" s="223"/>
      <c r="N846" s="224"/>
      <c r="O846" s="86"/>
      <c r="P846" s="86"/>
      <c r="Q846" s="86"/>
      <c r="R846" s="86"/>
      <c r="S846" s="86"/>
      <c r="T846" s="86"/>
      <c r="U846" s="87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T846" s="19" t="s">
        <v>264</v>
      </c>
      <c r="AU846" s="19" t="s">
        <v>78</v>
      </c>
    </row>
    <row r="847" s="14" customFormat="1">
      <c r="A847" s="14"/>
      <c r="B847" s="237"/>
      <c r="C847" s="238"/>
      <c r="D847" s="220" t="s">
        <v>268</v>
      </c>
      <c r="E847" s="239" t="s">
        <v>19</v>
      </c>
      <c r="F847" s="240" t="s">
        <v>191</v>
      </c>
      <c r="G847" s="238"/>
      <c r="H847" s="241">
        <v>71.822999999999993</v>
      </c>
      <c r="I847" s="242"/>
      <c r="J847" s="238"/>
      <c r="K847" s="238"/>
      <c r="L847" s="243"/>
      <c r="M847" s="244"/>
      <c r="N847" s="245"/>
      <c r="O847" s="245"/>
      <c r="P847" s="245"/>
      <c r="Q847" s="245"/>
      <c r="R847" s="245"/>
      <c r="S847" s="245"/>
      <c r="T847" s="245"/>
      <c r="U847" s="246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T847" s="247" t="s">
        <v>268</v>
      </c>
      <c r="AU847" s="247" t="s">
        <v>78</v>
      </c>
      <c r="AV847" s="14" t="s">
        <v>78</v>
      </c>
      <c r="AW847" s="14" t="s">
        <v>31</v>
      </c>
      <c r="AX847" s="14" t="s">
        <v>74</v>
      </c>
      <c r="AY847" s="247" t="s">
        <v>254</v>
      </c>
    </row>
    <row r="848" s="14" customFormat="1">
      <c r="A848" s="14"/>
      <c r="B848" s="237"/>
      <c r="C848" s="238"/>
      <c r="D848" s="220" t="s">
        <v>268</v>
      </c>
      <c r="E848" s="238"/>
      <c r="F848" s="240" t="s">
        <v>1188</v>
      </c>
      <c r="G848" s="238"/>
      <c r="H848" s="241">
        <v>82.596000000000004</v>
      </c>
      <c r="I848" s="242"/>
      <c r="J848" s="238"/>
      <c r="K848" s="238"/>
      <c r="L848" s="243"/>
      <c r="M848" s="244"/>
      <c r="N848" s="245"/>
      <c r="O848" s="245"/>
      <c r="P848" s="245"/>
      <c r="Q848" s="245"/>
      <c r="R848" s="245"/>
      <c r="S848" s="245"/>
      <c r="T848" s="245"/>
      <c r="U848" s="246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T848" s="247" t="s">
        <v>268</v>
      </c>
      <c r="AU848" s="247" t="s">
        <v>78</v>
      </c>
      <c r="AV848" s="14" t="s">
        <v>78</v>
      </c>
      <c r="AW848" s="14" t="s">
        <v>4</v>
      </c>
      <c r="AX848" s="14" t="s">
        <v>74</v>
      </c>
      <c r="AY848" s="247" t="s">
        <v>254</v>
      </c>
    </row>
    <row r="849" s="2" customFormat="1" ht="24.15" customHeight="1">
      <c r="A849" s="40"/>
      <c r="B849" s="41"/>
      <c r="C849" s="207" t="s">
        <v>1189</v>
      </c>
      <c r="D849" s="207" t="s">
        <v>258</v>
      </c>
      <c r="E849" s="208" t="s">
        <v>1190</v>
      </c>
      <c r="F849" s="209" t="s">
        <v>1191</v>
      </c>
      <c r="G849" s="210" t="s">
        <v>83</v>
      </c>
      <c r="H849" s="211">
        <v>288.29599999999999</v>
      </c>
      <c r="I849" s="212"/>
      <c r="J849" s="213">
        <f>ROUND(I849*H849,2)</f>
        <v>0</v>
      </c>
      <c r="K849" s="209" t="s">
        <v>261</v>
      </c>
      <c r="L849" s="46"/>
      <c r="M849" s="214" t="s">
        <v>19</v>
      </c>
      <c r="N849" s="215" t="s">
        <v>41</v>
      </c>
      <c r="O849" s="86"/>
      <c r="P849" s="216">
        <f>O849*H849</f>
        <v>0</v>
      </c>
      <c r="Q849" s="216">
        <v>0.00021000000000000001</v>
      </c>
      <c r="R849" s="216">
        <f>Q849*H849</f>
        <v>0.060542159999999998</v>
      </c>
      <c r="S849" s="216">
        <v>0</v>
      </c>
      <c r="T849" s="216">
        <f>S849*H849</f>
        <v>0</v>
      </c>
      <c r="U849" s="217" t="s">
        <v>19</v>
      </c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R849" s="218" t="s">
        <v>374</v>
      </c>
      <c r="AT849" s="218" t="s">
        <v>258</v>
      </c>
      <c r="AU849" s="218" t="s">
        <v>78</v>
      </c>
      <c r="AY849" s="19" t="s">
        <v>254</v>
      </c>
      <c r="BE849" s="219">
        <f>IF(N849="základní",J849,0)</f>
        <v>0</v>
      </c>
      <c r="BF849" s="219">
        <f>IF(N849="snížená",J849,0)</f>
        <v>0</v>
      </c>
      <c r="BG849" s="219">
        <f>IF(N849="zákl. přenesená",J849,0)</f>
        <v>0</v>
      </c>
      <c r="BH849" s="219">
        <f>IF(N849="sníž. přenesená",J849,0)</f>
        <v>0</v>
      </c>
      <c r="BI849" s="219">
        <f>IF(N849="nulová",J849,0)</f>
        <v>0</v>
      </c>
      <c r="BJ849" s="19" t="s">
        <v>78</v>
      </c>
      <c r="BK849" s="219">
        <f>ROUND(I849*H849,2)</f>
        <v>0</v>
      </c>
      <c r="BL849" s="19" t="s">
        <v>374</v>
      </c>
      <c r="BM849" s="218" t="s">
        <v>1192</v>
      </c>
    </row>
    <row r="850" s="2" customFormat="1">
      <c r="A850" s="40"/>
      <c r="B850" s="41"/>
      <c r="C850" s="42"/>
      <c r="D850" s="220" t="s">
        <v>264</v>
      </c>
      <c r="E850" s="42"/>
      <c r="F850" s="221" t="s">
        <v>1193</v>
      </c>
      <c r="G850" s="42"/>
      <c r="H850" s="42"/>
      <c r="I850" s="222"/>
      <c r="J850" s="42"/>
      <c r="K850" s="42"/>
      <c r="L850" s="46"/>
      <c r="M850" s="223"/>
      <c r="N850" s="224"/>
      <c r="O850" s="86"/>
      <c r="P850" s="86"/>
      <c r="Q850" s="86"/>
      <c r="R850" s="86"/>
      <c r="S850" s="86"/>
      <c r="T850" s="86"/>
      <c r="U850" s="87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T850" s="19" t="s">
        <v>264</v>
      </c>
      <c r="AU850" s="19" t="s">
        <v>78</v>
      </c>
    </row>
    <row r="851" s="2" customFormat="1">
      <c r="A851" s="40"/>
      <c r="B851" s="41"/>
      <c r="C851" s="42"/>
      <c r="D851" s="225" t="s">
        <v>266</v>
      </c>
      <c r="E851" s="42"/>
      <c r="F851" s="226" t="s">
        <v>1194</v>
      </c>
      <c r="G851" s="42"/>
      <c r="H851" s="42"/>
      <c r="I851" s="222"/>
      <c r="J851" s="42"/>
      <c r="K851" s="42"/>
      <c r="L851" s="46"/>
      <c r="M851" s="223"/>
      <c r="N851" s="224"/>
      <c r="O851" s="86"/>
      <c r="P851" s="86"/>
      <c r="Q851" s="86"/>
      <c r="R851" s="86"/>
      <c r="S851" s="86"/>
      <c r="T851" s="86"/>
      <c r="U851" s="87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T851" s="19" t="s">
        <v>266</v>
      </c>
      <c r="AU851" s="19" t="s">
        <v>78</v>
      </c>
    </row>
    <row r="852" s="14" customFormat="1">
      <c r="A852" s="14"/>
      <c r="B852" s="237"/>
      <c r="C852" s="238"/>
      <c r="D852" s="220" t="s">
        <v>268</v>
      </c>
      <c r="E852" s="239" t="s">
        <v>19</v>
      </c>
      <c r="F852" s="240" t="s">
        <v>172</v>
      </c>
      <c r="G852" s="238"/>
      <c r="H852" s="241">
        <v>36.829999999999998</v>
      </c>
      <c r="I852" s="242"/>
      <c r="J852" s="238"/>
      <c r="K852" s="238"/>
      <c r="L852" s="243"/>
      <c r="M852" s="244"/>
      <c r="N852" s="245"/>
      <c r="O852" s="245"/>
      <c r="P852" s="245"/>
      <c r="Q852" s="245"/>
      <c r="R852" s="245"/>
      <c r="S852" s="245"/>
      <c r="T852" s="245"/>
      <c r="U852" s="246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T852" s="247" t="s">
        <v>268</v>
      </c>
      <c r="AU852" s="247" t="s">
        <v>78</v>
      </c>
      <c r="AV852" s="14" t="s">
        <v>78</v>
      </c>
      <c r="AW852" s="14" t="s">
        <v>31</v>
      </c>
      <c r="AX852" s="14" t="s">
        <v>69</v>
      </c>
      <c r="AY852" s="247" t="s">
        <v>254</v>
      </c>
    </row>
    <row r="853" s="14" customFormat="1">
      <c r="A853" s="14"/>
      <c r="B853" s="237"/>
      <c r="C853" s="238"/>
      <c r="D853" s="220" t="s">
        <v>268</v>
      </c>
      <c r="E853" s="239" t="s">
        <v>19</v>
      </c>
      <c r="F853" s="240" t="s">
        <v>135</v>
      </c>
      <c r="G853" s="238"/>
      <c r="H853" s="241">
        <v>35.597999999999999</v>
      </c>
      <c r="I853" s="242"/>
      <c r="J853" s="238"/>
      <c r="K853" s="238"/>
      <c r="L853" s="243"/>
      <c r="M853" s="244"/>
      <c r="N853" s="245"/>
      <c r="O853" s="245"/>
      <c r="P853" s="245"/>
      <c r="Q853" s="245"/>
      <c r="R853" s="245"/>
      <c r="S853" s="245"/>
      <c r="T853" s="245"/>
      <c r="U853" s="246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T853" s="247" t="s">
        <v>268</v>
      </c>
      <c r="AU853" s="247" t="s">
        <v>78</v>
      </c>
      <c r="AV853" s="14" t="s">
        <v>78</v>
      </c>
      <c r="AW853" s="14" t="s">
        <v>31</v>
      </c>
      <c r="AX853" s="14" t="s">
        <v>69</v>
      </c>
      <c r="AY853" s="247" t="s">
        <v>254</v>
      </c>
    </row>
    <row r="854" s="14" customFormat="1">
      <c r="A854" s="14"/>
      <c r="B854" s="237"/>
      <c r="C854" s="238"/>
      <c r="D854" s="220" t="s">
        <v>268</v>
      </c>
      <c r="E854" s="239" t="s">
        <v>19</v>
      </c>
      <c r="F854" s="240" t="s">
        <v>98</v>
      </c>
      <c r="G854" s="238"/>
      <c r="H854" s="241">
        <v>31.617999999999999</v>
      </c>
      <c r="I854" s="242"/>
      <c r="J854" s="238"/>
      <c r="K854" s="238"/>
      <c r="L854" s="243"/>
      <c r="M854" s="244"/>
      <c r="N854" s="245"/>
      <c r="O854" s="245"/>
      <c r="P854" s="245"/>
      <c r="Q854" s="245"/>
      <c r="R854" s="245"/>
      <c r="S854" s="245"/>
      <c r="T854" s="245"/>
      <c r="U854" s="246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T854" s="247" t="s">
        <v>268</v>
      </c>
      <c r="AU854" s="247" t="s">
        <v>78</v>
      </c>
      <c r="AV854" s="14" t="s">
        <v>78</v>
      </c>
      <c r="AW854" s="14" t="s">
        <v>31</v>
      </c>
      <c r="AX854" s="14" t="s">
        <v>69</v>
      </c>
      <c r="AY854" s="247" t="s">
        <v>254</v>
      </c>
    </row>
    <row r="855" s="14" customFormat="1">
      <c r="A855" s="14"/>
      <c r="B855" s="237"/>
      <c r="C855" s="238"/>
      <c r="D855" s="220" t="s">
        <v>268</v>
      </c>
      <c r="E855" s="239" t="s">
        <v>19</v>
      </c>
      <c r="F855" s="240" t="s">
        <v>139</v>
      </c>
      <c r="G855" s="238"/>
      <c r="H855" s="241">
        <v>29.393999999999998</v>
      </c>
      <c r="I855" s="242"/>
      <c r="J855" s="238"/>
      <c r="K855" s="238"/>
      <c r="L855" s="243"/>
      <c r="M855" s="244"/>
      <c r="N855" s="245"/>
      <c r="O855" s="245"/>
      <c r="P855" s="245"/>
      <c r="Q855" s="245"/>
      <c r="R855" s="245"/>
      <c r="S855" s="245"/>
      <c r="T855" s="245"/>
      <c r="U855" s="246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T855" s="247" t="s">
        <v>268</v>
      </c>
      <c r="AU855" s="247" t="s">
        <v>78</v>
      </c>
      <c r="AV855" s="14" t="s">
        <v>78</v>
      </c>
      <c r="AW855" s="14" t="s">
        <v>31</v>
      </c>
      <c r="AX855" s="14" t="s">
        <v>69</v>
      </c>
      <c r="AY855" s="247" t="s">
        <v>254</v>
      </c>
    </row>
    <row r="856" s="14" customFormat="1">
      <c r="A856" s="14"/>
      <c r="B856" s="237"/>
      <c r="C856" s="238"/>
      <c r="D856" s="220" t="s">
        <v>268</v>
      </c>
      <c r="E856" s="239" t="s">
        <v>19</v>
      </c>
      <c r="F856" s="240" t="s">
        <v>102</v>
      </c>
      <c r="G856" s="238"/>
      <c r="H856" s="241">
        <v>13.842000000000001</v>
      </c>
      <c r="I856" s="242"/>
      <c r="J856" s="238"/>
      <c r="K856" s="238"/>
      <c r="L856" s="243"/>
      <c r="M856" s="244"/>
      <c r="N856" s="245"/>
      <c r="O856" s="245"/>
      <c r="P856" s="245"/>
      <c r="Q856" s="245"/>
      <c r="R856" s="245"/>
      <c r="S856" s="245"/>
      <c r="T856" s="245"/>
      <c r="U856" s="246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T856" s="247" t="s">
        <v>268</v>
      </c>
      <c r="AU856" s="247" t="s">
        <v>78</v>
      </c>
      <c r="AV856" s="14" t="s">
        <v>78</v>
      </c>
      <c r="AW856" s="14" t="s">
        <v>31</v>
      </c>
      <c r="AX856" s="14" t="s">
        <v>69</v>
      </c>
      <c r="AY856" s="247" t="s">
        <v>254</v>
      </c>
    </row>
    <row r="857" s="14" customFormat="1">
      <c r="A857" s="14"/>
      <c r="B857" s="237"/>
      <c r="C857" s="238"/>
      <c r="D857" s="220" t="s">
        <v>268</v>
      </c>
      <c r="E857" s="239" t="s">
        <v>19</v>
      </c>
      <c r="F857" s="240" t="s">
        <v>106</v>
      </c>
      <c r="G857" s="238"/>
      <c r="H857" s="241">
        <v>25.181000000000001</v>
      </c>
      <c r="I857" s="242"/>
      <c r="J857" s="238"/>
      <c r="K857" s="238"/>
      <c r="L857" s="243"/>
      <c r="M857" s="244"/>
      <c r="N857" s="245"/>
      <c r="O857" s="245"/>
      <c r="P857" s="245"/>
      <c r="Q857" s="245"/>
      <c r="R857" s="245"/>
      <c r="S857" s="245"/>
      <c r="T857" s="245"/>
      <c r="U857" s="246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T857" s="247" t="s">
        <v>268</v>
      </c>
      <c r="AU857" s="247" t="s">
        <v>78</v>
      </c>
      <c r="AV857" s="14" t="s">
        <v>78</v>
      </c>
      <c r="AW857" s="14" t="s">
        <v>31</v>
      </c>
      <c r="AX857" s="14" t="s">
        <v>69</v>
      </c>
      <c r="AY857" s="247" t="s">
        <v>254</v>
      </c>
    </row>
    <row r="858" s="13" customFormat="1">
      <c r="A858" s="13"/>
      <c r="B858" s="227"/>
      <c r="C858" s="228"/>
      <c r="D858" s="220" t="s">
        <v>268</v>
      </c>
      <c r="E858" s="229" t="s">
        <v>19</v>
      </c>
      <c r="F858" s="230" t="s">
        <v>1195</v>
      </c>
      <c r="G858" s="228"/>
      <c r="H858" s="229" t="s">
        <v>19</v>
      </c>
      <c r="I858" s="231"/>
      <c r="J858" s="228"/>
      <c r="K858" s="228"/>
      <c r="L858" s="232"/>
      <c r="M858" s="233"/>
      <c r="N858" s="234"/>
      <c r="O858" s="234"/>
      <c r="P858" s="234"/>
      <c r="Q858" s="234"/>
      <c r="R858" s="234"/>
      <c r="S858" s="234"/>
      <c r="T858" s="234"/>
      <c r="U858" s="235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T858" s="236" t="s">
        <v>268</v>
      </c>
      <c r="AU858" s="236" t="s">
        <v>78</v>
      </c>
      <c r="AV858" s="13" t="s">
        <v>74</v>
      </c>
      <c r="AW858" s="13" t="s">
        <v>31</v>
      </c>
      <c r="AX858" s="13" t="s">
        <v>69</v>
      </c>
      <c r="AY858" s="236" t="s">
        <v>254</v>
      </c>
    </row>
    <row r="859" s="14" customFormat="1">
      <c r="A859" s="14"/>
      <c r="B859" s="237"/>
      <c r="C859" s="238"/>
      <c r="D859" s="220" t="s">
        <v>268</v>
      </c>
      <c r="E859" s="239" t="s">
        <v>19</v>
      </c>
      <c r="F859" s="240" t="s">
        <v>132</v>
      </c>
      <c r="G859" s="238"/>
      <c r="H859" s="241">
        <v>71.822999999999993</v>
      </c>
      <c r="I859" s="242"/>
      <c r="J859" s="238"/>
      <c r="K859" s="238"/>
      <c r="L859" s="243"/>
      <c r="M859" s="244"/>
      <c r="N859" s="245"/>
      <c r="O859" s="245"/>
      <c r="P859" s="245"/>
      <c r="Q859" s="245"/>
      <c r="R859" s="245"/>
      <c r="S859" s="245"/>
      <c r="T859" s="245"/>
      <c r="U859" s="246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47" t="s">
        <v>268</v>
      </c>
      <c r="AU859" s="247" t="s">
        <v>78</v>
      </c>
      <c r="AV859" s="14" t="s">
        <v>78</v>
      </c>
      <c r="AW859" s="14" t="s">
        <v>31</v>
      </c>
      <c r="AX859" s="14" t="s">
        <v>69</v>
      </c>
      <c r="AY859" s="247" t="s">
        <v>254</v>
      </c>
    </row>
    <row r="860" s="13" customFormat="1">
      <c r="A860" s="13"/>
      <c r="B860" s="227"/>
      <c r="C860" s="228"/>
      <c r="D860" s="220" t="s">
        <v>268</v>
      </c>
      <c r="E860" s="229" t="s">
        <v>19</v>
      </c>
      <c r="F860" s="230" t="s">
        <v>1196</v>
      </c>
      <c r="G860" s="228"/>
      <c r="H860" s="229" t="s">
        <v>19</v>
      </c>
      <c r="I860" s="231"/>
      <c r="J860" s="228"/>
      <c r="K860" s="228"/>
      <c r="L860" s="232"/>
      <c r="M860" s="233"/>
      <c r="N860" s="234"/>
      <c r="O860" s="234"/>
      <c r="P860" s="234"/>
      <c r="Q860" s="234"/>
      <c r="R860" s="234"/>
      <c r="S860" s="234"/>
      <c r="T860" s="234"/>
      <c r="U860" s="235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236" t="s">
        <v>268</v>
      </c>
      <c r="AU860" s="236" t="s">
        <v>78</v>
      </c>
      <c r="AV860" s="13" t="s">
        <v>74</v>
      </c>
      <c r="AW860" s="13" t="s">
        <v>31</v>
      </c>
      <c r="AX860" s="13" t="s">
        <v>69</v>
      </c>
      <c r="AY860" s="236" t="s">
        <v>254</v>
      </c>
    </row>
    <row r="861" s="14" customFormat="1">
      <c r="A861" s="14"/>
      <c r="B861" s="237"/>
      <c r="C861" s="238"/>
      <c r="D861" s="220" t="s">
        <v>268</v>
      </c>
      <c r="E861" s="239" t="s">
        <v>19</v>
      </c>
      <c r="F861" s="240" t="s">
        <v>1197</v>
      </c>
      <c r="G861" s="238"/>
      <c r="H861" s="241">
        <v>21.010999999999999</v>
      </c>
      <c r="I861" s="242"/>
      <c r="J861" s="238"/>
      <c r="K861" s="238"/>
      <c r="L861" s="243"/>
      <c r="M861" s="244"/>
      <c r="N861" s="245"/>
      <c r="O861" s="245"/>
      <c r="P861" s="245"/>
      <c r="Q861" s="245"/>
      <c r="R861" s="245"/>
      <c r="S861" s="245"/>
      <c r="T861" s="245"/>
      <c r="U861" s="246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T861" s="247" t="s">
        <v>268</v>
      </c>
      <c r="AU861" s="247" t="s">
        <v>78</v>
      </c>
      <c r="AV861" s="14" t="s">
        <v>78</v>
      </c>
      <c r="AW861" s="14" t="s">
        <v>31</v>
      </c>
      <c r="AX861" s="14" t="s">
        <v>69</v>
      </c>
      <c r="AY861" s="247" t="s">
        <v>254</v>
      </c>
    </row>
    <row r="862" s="13" customFormat="1">
      <c r="A862" s="13"/>
      <c r="B862" s="227"/>
      <c r="C862" s="228"/>
      <c r="D862" s="220" t="s">
        <v>268</v>
      </c>
      <c r="E862" s="229" t="s">
        <v>19</v>
      </c>
      <c r="F862" s="230" t="s">
        <v>1198</v>
      </c>
      <c r="G862" s="228"/>
      <c r="H862" s="229" t="s">
        <v>19</v>
      </c>
      <c r="I862" s="231"/>
      <c r="J862" s="228"/>
      <c r="K862" s="228"/>
      <c r="L862" s="232"/>
      <c r="M862" s="233"/>
      <c r="N862" s="234"/>
      <c r="O862" s="234"/>
      <c r="P862" s="234"/>
      <c r="Q862" s="234"/>
      <c r="R862" s="234"/>
      <c r="S862" s="234"/>
      <c r="T862" s="234"/>
      <c r="U862" s="235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T862" s="236" t="s">
        <v>268</v>
      </c>
      <c r="AU862" s="236" t="s">
        <v>78</v>
      </c>
      <c r="AV862" s="13" t="s">
        <v>74</v>
      </c>
      <c r="AW862" s="13" t="s">
        <v>31</v>
      </c>
      <c r="AX862" s="13" t="s">
        <v>69</v>
      </c>
      <c r="AY862" s="236" t="s">
        <v>254</v>
      </c>
    </row>
    <row r="863" s="14" customFormat="1">
      <c r="A863" s="14"/>
      <c r="B863" s="237"/>
      <c r="C863" s="238"/>
      <c r="D863" s="220" t="s">
        <v>268</v>
      </c>
      <c r="E863" s="239" t="s">
        <v>19</v>
      </c>
      <c r="F863" s="240" t="s">
        <v>1199</v>
      </c>
      <c r="G863" s="238"/>
      <c r="H863" s="241">
        <v>-3.21</v>
      </c>
      <c r="I863" s="242"/>
      <c r="J863" s="238"/>
      <c r="K863" s="238"/>
      <c r="L863" s="243"/>
      <c r="M863" s="244"/>
      <c r="N863" s="245"/>
      <c r="O863" s="245"/>
      <c r="P863" s="245"/>
      <c r="Q863" s="245"/>
      <c r="R863" s="245"/>
      <c r="S863" s="245"/>
      <c r="T863" s="245"/>
      <c r="U863" s="246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T863" s="247" t="s">
        <v>268</v>
      </c>
      <c r="AU863" s="247" t="s">
        <v>78</v>
      </c>
      <c r="AV863" s="14" t="s">
        <v>78</v>
      </c>
      <c r="AW863" s="14" t="s">
        <v>31</v>
      </c>
      <c r="AX863" s="14" t="s">
        <v>69</v>
      </c>
      <c r="AY863" s="247" t="s">
        <v>254</v>
      </c>
    </row>
    <row r="864" s="14" customFormat="1">
      <c r="A864" s="14"/>
      <c r="B864" s="237"/>
      <c r="C864" s="238"/>
      <c r="D864" s="220" t="s">
        <v>268</v>
      </c>
      <c r="E864" s="238"/>
      <c r="F864" s="240" t="s">
        <v>1200</v>
      </c>
      <c r="G864" s="238"/>
      <c r="H864" s="241">
        <v>288.29599999999999</v>
      </c>
      <c r="I864" s="242"/>
      <c r="J864" s="238"/>
      <c r="K864" s="238"/>
      <c r="L864" s="243"/>
      <c r="M864" s="244"/>
      <c r="N864" s="245"/>
      <c r="O864" s="245"/>
      <c r="P864" s="245"/>
      <c r="Q864" s="245"/>
      <c r="R864" s="245"/>
      <c r="S864" s="245"/>
      <c r="T864" s="245"/>
      <c r="U864" s="246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T864" s="247" t="s">
        <v>268</v>
      </c>
      <c r="AU864" s="247" t="s">
        <v>78</v>
      </c>
      <c r="AV864" s="14" t="s">
        <v>78</v>
      </c>
      <c r="AW864" s="14" t="s">
        <v>4</v>
      </c>
      <c r="AX864" s="14" t="s">
        <v>74</v>
      </c>
      <c r="AY864" s="247" t="s">
        <v>254</v>
      </c>
    </row>
    <row r="865" s="2" customFormat="1" ht="33" customHeight="1">
      <c r="A865" s="40"/>
      <c r="B865" s="41"/>
      <c r="C865" s="207" t="s">
        <v>1201</v>
      </c>
      <c r="D865" s="207" t="s">
        <v>258</v>
      </c>
      <c r="E865" s="208" t="s">
        <v>1202</v>
      </c>
      <c r="F865" s="209" t="s">
        <v>1203</v>
      </c>
      <c r="G865" s="210" t="s">
        <v>83</v>
      </c>
      <c r="H865" s="211">
        <v>262.08699999999999</v>
      </c>
      <c r="I865" s="212"/>
      <c r="J865" s="213">
        <f>ROUND(I865*H865,2)</f>
        <v>0</v>
      </c>
      <c r="K865" s="209" t="s">
        <v>261</v>
      </c>
      <c r="L865" s="46"/>
      <c r="M865" s="214" t="s">
        <v>19</v>
      </c>
      <c r="N865" s="215" t="s">
        <v>41</v>
      </c>
      <c r="O865" s="86"/>
      <c r="P865" s="216">
        <f>O865*H865</f>
        <v>0</v>
      </c>
      <c r="Q865" s="216">
        <v>0.00029999999999999997</v>
      </c>
      <c r="R865" s="216">
        <f>Q865*H865</f>
        <v>0.07862609999999999</v>
      </c>
      <c r="S865" s="216">
        <v>0</v>
      </c>
      <c r="T865" s="216">
        <f>S865*H865</f>
        <v>0</v>
      </c>
      <c r="U865" s="217" t="s">
        <v>19</v>
      </c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R865" s="218" t="s">
        <v>374</v>
      </c>
      <c r="AT865" s="218" t="s">
        <v>258</v>
      </c>
      <c r="AU865" s="218" t="s">
        <v>78</v>
      </c>
      <c r="AY865" s="19" t="s">
        <v>254</v>
      </c>
      <c r="BE865" s="219">
        <f>IF(N865="základní",J865,0)</f>
        <v>0</v>
      </c>
      <c r="BF865" s="219">
        <f>IF(N865="snížená",J865,0)</f>
        <v>0</v>
      </c>
      <c r="BG865" s="219">
        <f>IF(N865="zákl. přenesená",J865,0)</f>
        <v>0</v>
      </c>
      <c r="BH865" s="219">
        <f>IF(N865="sníž. přenesená",J865,0)</f>
        <v>0</v>
      </c>
      <c r="BI865" s="219">
        <f>IF(N865="nulová",J865,0)</f>
        <v>0</v>
      </c>
      <c r="BJ865" s="19" t="s">
        <v>78</v>
      </c>
      <c r="BK865" s="219">
        <f>ROUND(I865*H865,2)</f>
        <v>0</v>
      </c>
      <c r="BL865" s="19" t="s">
        <v>374</v>
      </c>
      <c r="BM865" s="218" t="s">
        <v>1204</v>
      </c>
    </row>
    <row r="866" s="2" customFormat="1">
      <c r="A866" s="40"/>
      <c r="B866" s="41"/>
      <c r="C866" s="42"/>
      <c r="D866" s="220" t="s">
        <v>264</v>
      </c>
      <c r="E866" s="42"/>
      <c r="F866" s="221" t="s">
        <v>1205</v>
      </c>
      <c r="G866" s="42"/>
      <c r="H866" s="42"/>
      <c r="I866" s="222"/>
      <c r="J866" s="42"/>
      <c r="K866" s="42"/>
      <c r="L866" s="46"/>
      <c r="M866" s="223"/>
      <c r="N866" s="224"/>
      <c r="O866" s="86"/>
      <c r="P866" s="86"/>
      <c r="Q866" s="86"/>
      <c r="R866" s="86"/>
      <c r="S866" s="86"/>
      <c r="T866" s="86"/>
      <c r="U866" s="87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T866" s="19" t="s">
        <v>264</v>
      </c>
      <c r="AU866" s="19" t="s">
        <v>78</v>
      </c>
    </row>
    <row r="867" s="2" customFormat="1">
      <c r="A867" s="40"/>
      <c r="B867" s="41"/>
      <c r="C867" s="42"/>
      <c r="D867" s="225" t="s">
        <v>266</v>
      </c>
      <c r="E867" s="42"/>
      <c r="F867" s="226" t="s">
        <v>1206</v>
      </c>
      <c r="G867" s="42"/>
      <c r="H867" s="42"/>
      <c r="I867" s="222"/>
      <c r="J867" s="42"/>
      <c r="K867" s="42"/>
      <c r="L867" s="46"/>
      <c r="M867" s="223"/>
      <c r="N867" s="224"/>
      <c r="O867" s="86"/>
      <c r="P867" s="86"/>
      <c r="Q867" s="86"/>
      <c r="R867" s="86"/>
      <c r="S867" s="86"/>
      <c r="T867" s="86"/>
      <c r="U867" s="87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T867" s="19" t="s">
        <v>266</v>
      </c>
      <c r="AU867" s="19" t="s">
        <v>78</v>
      </c>
    </row>
    <row r="868" s="14" customFormat="1">
      <c r="A868" s="14"/>
      <c r="B868" s="237"/>
      <c r="C868" s="238"/>
      <c r="D868" s="220" t="s">
        <v>268</v>
      </c>
      <c r="E868" s="239" t="s">
        <v>19</v>
      </c>
      <c r="F868" s="240" t="s">
        <v>172</v>
      </c>
      <c r="G868" s="238"/>
      <c r="H868" s="241">
        <v>36.829999999999998</v>
      </c>
      <c r="I868" s="242"/>
      <c r="J868" s="238"/>
      <c r="K868" s="238"/>
      <c r="L868" s="243"/>
      <c r="M868" s="244"/>
      <c r="N868" s="245"/>
      <c r="O868" s="245"/>
      <c r="P868" s="245"/>
      <c r="Q868" s="245"/>
      <c r="R868" s="245"/>
      <c r="S868" s="245"/>
      <c r="T868" s="245"/>
      <c r="U868" s="246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T868" s="247" t="s">
        <v>268</v>
      </c>
      <c r="AU868" s="247" t="s">
        <v>78</v>
      </c>
      <c r="AV868" s="14" t="s">
        <v>78</v>
      </c>
      <c r="AW868" s="14" t="s">
        <v>31</v>
      </c>
      <c r="AX868" s="14" t="s">
        <v>69</v>
      </c>
      <c r="AY868" s="247" t="s">
        <v>254</v>
      </c>
    </row>
    <row r="869" s="14" customFormat="1">
      <c r="A869" s="14"/>
      <c r="B869" s="237"/>
      <c r="C869" s="238"/>
      <c r="D869" s="220" t="s">
        <v>268</v>
      </c>
      <c r="E869" s="239" t="s">
        <v>19</v>
      </c>
      <c r="F869" s="240" t="s">
        <v>135</v>
      </c>
      <c r="G869" s="238"/>
      <c r="H869" s="241">
        <v>35.597999999999999</v>
      </c>
      <c r="I869" s="242"/>
      <c r="J869" s="238"/>
      <c r="K869" s="238"/>
      <c r="L869" s="243"/>
      <c r="M869" s="244"/>
      <c r="N869" s="245"/>
      <c r="O869" s="245"/>
      <c r="P869" s="245"/>
      <c r="Q869" s="245"/>
      <c r="R869" s="245"/>
      <c r="S869" s="245"/>
      <c r="T869" s="245"/>
      <c r="U869" s="246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T869" s="247" t="s">
        <v>268</v>
      </c>
      <c r="AU869" s="247" t="s">
        <v>78</v>
      </c>
      <c r="AV869" s="14" t="s">
        <v>78</v>
      </c>
      <c r="AW869" s="14" t="s">
        <v>31</v>
      </c>
      <c r="AX869" s="14" t="s">
        <v>69</v>
      </c>
      <c r="AY869" s="247" t="s">
        <v>254</v>
      </c>
    </row>
    <row r="870" s="14" customFormat="1">
      <c r="A870" s="14"/>
      <c r="B870" s="237"/>
      <c r="C870" s="238"/>
      <c r="D870" s="220" t="s">
        <v>268</v>
      </c>
      <c r="E870" s="239" t="s">
        <v>19</v>
      </c>
      <c r="F870" s="240" t="s">
        <v>98</v>
      </c>
      <c r="G870" s="238"/>
      <c r="H870" s="241">
        <v>31.617999999999999</v>
      </c>
      <c r="I870" s="242"/>
      <c r="J870" s="238"/>
      <c r="K870" s="238"/>
      <c r="L870" s="243"/>
      <c r="M870" s="244"/>
      <c r="N870" s="245"/>
      <c r="O870" s="245"/>
      <c r="P870" s="245"/>
      <c r="Q870" s="245"/>
      <c r="R870" s="245"/>
      <c r="S870" s="245"/>
      <c r="T870" s="245"/>
      <c r="U870" s="246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T870" s="247" t="s">
        <v>268</v>
      </c>
      <c r="AU870" s="247" t="s">
        <v>78</v>
      </c>
      <c r="AV870" s="14" t="s">
        <v>78</v>
      </c>
      <c r="AW870" s="14" t="s">
        <v>31</v>
      </c>
      <c r="AX870" s="14" t="s">
        <v>69</v>
      </c>
      <c r="AY870" s="247" t="s">
        <v>254</v>
      </c>
    </row>
    <row r="871" s="14" customFormat="1">
      <c r="A871" s="14"/>
      <c r="B871" s="237"/>
      <c r="C871" s="238"/>
      <c r="D871" s="220" t="s">
        <v>268</v>
      </c>
      <c r="E871" s="239" t="s">
        <v>19</v>
      </c>
      <c r="F871" s="240" t="s">
        <v>139</v>
      </c>
      <c r="G871" s="238"/>
      <c r="H871" s="241">
        <v>29.393999999999998</v>
      </c>
      <c r="I871" s="242"/>
      <c r="J871" s="238"/>
      <c r="K871" s="238"/>
      <c r="L871" s="243"/>
      <c r="M871" s="244"/>
      <c r="N871" s="245"/>
      <c r="O871" s="245"/>
      <c r="P871" s="245"/>
      <c r="Q871" s="245"/>
      <c r="R871" s="245"/>
      <c r="S871" s="245"/>
      <c r="T871" s="245"/>
      <c r="U871" s="246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T871" s="247" t="s">
        <v>268</v>
      </c>
      <c r="AU871" s="247" t="s">
        <v>78</v>
      </c>
      <c r="AV871" s="14" t="s">
        <v>78</v>
      </c>
      <c r="AW871" s="14" t="s">
        <v>31</v>
      </c>
      <c r="AX871" s="14" t="s">
        <v>69</v>
      </c>
      <c r="AY871" s="247" t="s">
        <v>254</v>
      </c>
    </row>
    <row r="872" s="14" customFormat="1">
      <c r="A872" s="14"/>
      <c r="B872" s="237"/>
      <c r="C872" s="238"/>
      <c r="D872" s="220" t="s">
        <v>268</v>
      </c>
      <c r="E872" s="239" t="s">
        <v>19</v>
      </c>
      <c r="F872" s="240" t="s">
        <v>102</v>
      </c>
      <c r="G872" s="238"/>
      <c r="H872" s="241">
        <v>13.842000000000001</v>
      </c>
      <c r="I872" s="242"/>
      <c r="J872" s="238"/>
      <c r="K872" s="238"/>
      <c r="L872" s="243"/>
      <c r="M872" s="244"/>
      <c r="N872" s="245"/>
      <c r="O872" s="245"/>
      <c r="P872" s="245"/>
      <c r="Q872" s="245"/>
      <c r="R872" s="245"/>
      <c r="S872" s="245"/>
      <c r="T872" s="245"/>
      <c r="U872" s="246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T872" s="247" t="s">
        <v>268</v>
      </c>
      <c r="AU872" s="247" t="s">
        <v>78</v>
      </c>
      <c r="AV872" s="14" t="s">
        <v>78</v>
      </c>
      <c r="AW872" s="14" t="s">
        <v>31</v>
      </c>
      <c r="AX872" s="14" t="s">
        <v>69</v>
      </c>
      <c r="AY872" s="247" t="s">
        <v>254</v>
      </c>
    </row>
    <row r="873" s="14" customFormat="1">
      <c r="A873" s="14"/>
      <c r="B873" s="237"/>
      <c r="C873" s="238"/>
      <c r="D873" s="220" t="s">
        <v>268</v>
      </c>
      <c r="E873" s="239" t="s">
        <v>19</v>
      </c>
      <c r="F873" s="240" t="s">
        <v>106</v>
      </c>
      <c r="G873" s="238"/>
      <c r="H873" s="241">
        <v>25.181000000000001</v>
      </c>
      <c r="I873" s="242"/>
      <c r="J873" s="238"/>
      <c r="K873" s="238"/>
      <c r="L873" s="243"/>
      <c r="M873" s="244"/>
      <c r="N873" s="245"/>
      <c r="O873" s="245"/>
      <c r="P873" s="245"/>
      <c r="Q873" s="245"/>
      <c r="R873" s="245"/>
      <c r="S873" s="245"/>
      <c r="T873" s="245"/>
      <c r="U873" s="246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T873" s="247" t="s">
        <v>268</v>
      </c>
      <c r="AU873" s="247" t="s">
        <v>78</v>
      </c>
      <c r="AV873" s="14" t="s">
        <v>78</v>
      </c>
      <c r="AW873" s="14" t="s">
        <v>31</v>
      </c>
      <c r="AX873" s="14" t="s">
        <v>69</v>
      </c>
      <c r="AY873" s="247" t="s">
        <v>254</v>
      </c>
    </row>
    <row r="874" s="13" customFormat="1">
      <c r="A874" s="13"/>
      <c r="B874" s="227"/>
      <c r="C874" s="228"/>
      <c r="D874" s="220" t="s">
        <v>268</v>
      </c>
      <c r="E874" s="229" t="s">
        <v>19</v>
      </c>
      <c r="F874" s="230" t="s">
        <v>1195</v>
      </c>
      <c r="G874" s="228"/>
      <c r="H874" s="229" t="s">
        <v>19</v>
      </c>
      <c r="I874" s="231"/>
      <c r="J874" s="228"/>
      <c r="K874" s="228"/>
      <c r="L874" s="232"/>
      <c r="M874" s="233"/>
      <c r="N874" s="234"/>
      <c r="O874" s="234"/>
      <c r="P874" s="234"/>
      <c r="Q874" s="234"/>
      <c r="R874" s="234"/>
      <c r="S874" s="234"/>
      <c r="T874" s="234"/>
      <c r="U874" s="235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T874" s="236" t="s">
        <v>268</v>
      </c>
      <c r="AU874" s="236" t="s">
        <v>78</v>
      </c>
      <c r="AV874" s="13" t="s">
        <v>74</v>
      </c>
      <c r="AW874" s="13" t="s">
        <v>31</v>
      </c>
      <c r="AX874" s="13" t="s">
        <v>69</v>
      </c>
      <c r="AY874" s="236" t="s">
        <v>254</v>
      </c>
    </row>
    <row r="875" s="14" customFormat="1">
      <c r="A875" s="14"/>
      <c r="B875" s="237"/>
      <c r="C875" s="238"/>
      <c r="D875" s="220" t="s">
        <v>268</v>
      </c>
      <c r="E875" s="239" t="s">
        <v>19</v>
      </c>
      <c r="F875" s="240" t="s">
        <v>132</v>
      </c>
      <c r="G875" s="238"/>
      <c r="H875" s="241">
        <v>71.822999999999993</v>
      </c>
      <c r="I875" s="242"/>
      <c r="J875" s="238"/>
      <c r="K875" s="238"/>
      <c r="L875" s="243"/>
      <c r="M875" s="244"/>
      <c r="N875" s="245"/>
      <c r="O875" s="245"/>
      <c r="P875" s="245"/>
      <c r="Q875" s="245"/>
      <c r="R875" s="245"/>
      <c r="S875" s="245"/>
      <c r="T875" s="245"/>
      <c r="U875" s="246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T875" s="247" t="s">
        <v>268</v>
      </c>
      <c r="AU875" s="247" t="s">
        <v>78</v>
      </c>
      <c r="AV875" s="14" t="s">
        <v>78</v>
      </c>
      <c r="AW875" s="14" t="s">
        <v>31</v>
      </c>
      <c r="AX875" s="14" t="s">
        <v>69</v>
      </c>
      <c r="AY875" s="247" t="s">
        <v>254</v>
      </c>
    </row>
    <row r="876" s="13" customFormat="1">
      <c r="A876" s="13"/>
      <c r="B876" s="227"/>
      <c r="C876" s="228"/>
      <c r="D876" s="220" t="s">
        <v>268</v>
      </c>
      <c r="E876" s="229" t="s">
        <v>19</v>
      </c>
      <c r="F876" s="230" t="s">
        <v>1196</v>
      </c>
      <c r="G876" s="228"/>
      <c r="H876" s="229" t="s">
        <v>19</v>
      </c>
      <c r="I876" s="231"/>
      <c r="J876" s="228"/>
      <c r="K876" s="228"/>
      <c r="L876" s="232"/>
      <c r="M876" s="233"/>
      <c r="N876" s="234"/>
      <c r="O876" s="234"/>
      <c r="P876" s="234"/>
      <c r="Q876" s="234"/>
      <c r="R876" s="234"/>
      <c r="S876" s="234"/>
      <c r="T876" s="234"/>
      <c r="U876" s="235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T876" s="236" t="s">
        <v>268</v>
      </c>
      <c r="AU876" s="236" t="s">
        <v>78</v>
      </c>
      <c r="AV876" s="13" t="s">
        <v>74</v>
      </c>
      <c r="AW876" s="13" t="s">
        <v>31</v>
      </c>
      <c r="AX876" s="13" t="s">
        <v>69</v>
      </c>
      <c r="AY876" s="236" t="s">
        <v>254</v>
      </c>
    </row>
    <row r="877" s="14" customFormat="1">
      <c r="A877" s="14"/>
      <c r="B877" s="237"/>
      <c r="C877" s="238"/>
      <c r="D877" s="220" t="s">
        <v>268</v>
      </c>
      <c r="E877" s="239" t="s">
        <v>19</v>
      </c>
      <c r="F877" s="240" t="s">
        <v>1197</v>
      </c>
      <c r="G877" s="238"/>
      <c r="H877" s="241">
        <v>21.010999999999999</v>
      </c>
      <c r="I877" s="242"/>
      <c r="J877" s="238"/>
      <c r="K877" s="238"/>
      <c r="L877" s="243"/>
      <c r="M877" s="244"/>
      <c r="N877" s="245"/>
      <c r="O877" s="245"/>
      <c r="P877" s="245"/>
      <c r="Q877" s="245"/>
      <c r="R877" s="245"/>
      <c r="S877" s="245"/>
      <c r="T877" s="245"/>
      <c r="U877" s="246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T877" s="247" t="s">
        <v>268</v>
      </c>
      <c r="AU877" s="247" t="s">
        <v>78</v>
      </c>
      <c r="AV877" s="14" t="s">
        <v>78</v>
      </c>
      <c r="AW877" s="14" t="s">
        <v>31</v>
      </c>
      <c r="AX877" s="14" t="s">
        <v>69</v>
      </c>
      <c r="AY877" s="247" t="s">
        <v>254</v>
      </c>
    </row>
    <row r="878" s="13" customFormat="1">
      <c r="A878" s="13"/>
      <c r="B878" s="227"/>
      <c r="C878" s="228"/>
      <c r="D878" s="220" t="s">
        <v>268</v>
      </c>
      <c r="E878" s="229" t="s">
        <v>19</v>
      </c>
      <c r="F878" s="230" t="s">
        <v>1198</v>
      </c>
      <c r="G878" s="228"/>
      <c r="H878" s="229" t="s">
        <v>19</v>
      </c>
      <c r="I878" s="231"/>
      <c r="J878" s="228"/>
      <c r="K878" s="228"/>
      <c r="L878" s="232"/>
      <c r="M878" s="233"/>
      <c r="N878" s="234"/>
      <c r="O878" s="234"/>
      <c r="P878" s="234"/>
      <c r="Q878" s="234"/>
      <c r="R878" s="234"/>
      <c r="S878" s="234"/>
      <c r="T878" s="234"/>
      <c r="U878" s="235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T878" s="236" t="s">
        <v>268</v>
      </c>
      <c r="AU878" s="236" t="s">
        <v>78</v>
      </c>
      <c r="AV878" s="13" t="s">
        <v>74</v>
      </c>
      <c r="AW878" s="13" t="s">
        <v>31</v>
      </c>
      <c r="AX878" s="13" t="s">
        <v>69</v>
      </c>
      <c r="AY878" s="236" t="s">
        <v>254</v>
      </c>
    </row>
    <row r="879" s="14" customFormat="1">
      <c r="A879" s="14"/>
      <c r="B879" s="237"/>
      <c r="C879" s="238"/>
      <c r="D879" s="220" t="s">
        <v>268</v>
      </c>
      <c r="E879" s="239" t="s">
        <v>19</v>
      </c>
      <c r="F879" s="240" t="s">
        <v>1199</v>
      </c>
      <c r="G879" s="238"/>
      <c r="H879" s="241">
        <v>-3.21</v>
      </c>
      <c r="I879" s="242"/>
      <c r="J879" s="238"/>
      <c r="K879" s="238"/>
      <c r="L879" s="243"/>
      <c r="M879" s="271"/>
      <c r="N879" s="272"/>
      <c r="O879" s="272"/>
      <c r="P879" s="272"/>
      <c r="Q879" s="272"/>
      <c r="R879" s="272"/>
      <c r="S879" s="272"/>
      <c r="T879" s="272"/>
      <c r="U879" s="273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T879" s="247" t="s">
        <v>268</v>
      </c>
      <c r="AU879" s="247" t="s">
        <v>78</v>
      </c>
      <c r="AV879" s="14" t="s">
        <v>78</v>
      </c>
      <c r="AW879" s="14" t="s">
        <v>31</v>
      </c>
      <c r="AX879" s="14" t="s">
        <v>69</v>
      </c>
      <c r="AY879" s="247" t="s">
        <v>254</v>
      </c>
    </row>
    <row r="880" s="2" customFormat="1" ht="6.96" customHeight="1">
      <c r="A880" s="40"/>
      <c r="B880" s="61"/>
      <c r="C880" s="62"/>
      <c r="D880" s="62"/>
      <c r="E880" s="62"/>
      <c r="F880" s="62"/>
      <c r="G880" s="62"/>
      <c r="H880" s="62"/>
      <c r="I880" s="62"/>
      <c r="J880" s="62"/>
      <c r="K880" s="62"/>
      <c r="L880" s="46"/>
      <c r="M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</row>
  </sheetData>
  <sheetProtection sheet="1" autoFilter="0" formatColumns="0" formatRows="0" objects="1" scenarios="1" spinCount="100000" saltValue="FkTA2sgTaMZHAqBGm1ghEJCHho4r8A0CnkWXGeOSUy+blAfMldgN5o1U6PZqxLik+2KA2AEO9dMKkOp3S3S+rA==" hashValue="HLS44D7lH50rpfLtrlrZrlv6LK1yD26kENyxX8MZqxexmrmKwQofvwrVQZcRKHBKH9kKen0xT/TkDJc9kKn5AQ==" algorithmName="SHA-512" password="CC35"/>
  <autoFilter ref="C105:K879"/>
  <mergeCells count="9">
    <mergeCell ref="E7:H7"/>
    <mergeCell ref="E9:H9"/>
    <mergeCell ref="E18:H18"/>
    <mergeCell ref="E27:H27"/>
    <mergeCell ref="E48:H48"/>
    <mergeCell ref="E50:H50"/>
    <mergeCell ref="E96:H96"/>
    <mergeCell ref="E98:H98"/>
    <mergeCell ref="L2:V2"/>
  </mergeCells>
  <hyperlinks>
    <hyperlink ref="F112" r:id="rId1" display="https://podminky.urs.cz/item/CS_URS_2025_02/346244352"/>
    <hyperlink ref="F119" r:id="rId2" display="https://podminky.urs.cz/item/CS_URS_2025_02/612131121"/>
    <hyperlink ref="F128" r:id="rId3" display="https://podminky.urs.cz/item/CS_URS_2025_02/612142001"/>
    <hyperlink ref="F138" r:id="rId4" display="https://podminky.urs.cz/item/CS_URS_2025_02/612321131"/>
    <hyperlink ref="F147" r:id="rId5" display="https://podminky.urs.cz/item/CS_URS_2025_02/619991001"/>
    <hyperlink ref="F157" r:id="rId6" display="https://podminky.urs.cz/item/CS_URS_2025_02/622143003"/>
    <hyperlink ref="F169" r:id="rId7" display="https://podminky.urs.cz/item/CS_URS_2025_02/629991011"/>
    <hyperlink ref="F175" r:id="rId8" display="https://podminky.urs.cz/item/CS_URS_2025_02/632451214"/>
    <hyperlink ref="F183" r:id="rId9" display="https://podminky.urs.cz/item/CS_URS_2025_02/949101111"/>
    <hyperlink ref="F195" r:id="rId10" display="https://podminky.urs.cz/item/CS_URS_2025_02/952901108"/>
    <hyperlink ref="F199" r:id="rId11" display="https://podminky.urs.cz/item/CS_URS_2025_02/952901121"/>
    <hyperlink ref="F204" r:id="rId12" display="https://podminky.urs.cz/item/CS_URS_2025_02/952902021"/>
    <hyperlink ref="F216" r:id="rId13" display="https://podminky.urs.cz/item/CS_URS_2025_02/952902041"/>
    <hyperlink ref="F220" r:id="rId14" display="https://podminky.urs.cz/item/CS_URS_2025_02/952903001"/>
    <hyperlink ref="F225" r:id="rId15" display="https://podminky.urs.cz/item/CS_URS_2025_02/962084130"/>
    <hyperlink ref="F232" r:id="rId16" display="https://podminky.urs.cz/item/CS_URS_2025_02/965045112"/>
    <hyperlink ref="F239" r:id="rId17" display="https://podminky.urs.cz/item/CS_URS_2025_02/973046161"/>
    <hyperlink ref="F243" r:id="rId18" display="https://podminky.urs.cz/item/CS_URS_2025_02/976071111"/>
    <hyperlink ref="F250" r:id="rId19" display="https://podminky.urs.cz/item/CS_URS_2025_02/976082141"/>
    <hyperlink ref="F255" r:id="rId20" display="https://podminky.urs.cz/item/CS_URS_2025_02/978059541"/>
    <hyperlink ref="F261" r:id="rId21" display="https://podminky.urs.cz/item/CS_URS_2025_02/997006012"/>
    <hyperlink ref="F264" r:id="rId22" display="https://podminky.urs.cz/item/CS_URS_2025_02/997013216"/>
    <hyperlink ref="F267" r:id="rId23" display="https://podminky.urs.cz/item/CS_URS_2025_02/997013219"/>
    <hyperlink ref="F271" r:id="rId24" display="https://podminky.urs.cz/item/CS_URS_2025_02/997013501"/>
    <hyperlink ref="F274" r:id="rId25" display="https://podminky.urs.cz/item/CS_URS_2025_02/997013509"/>
    <hyperlink ref="F278" r:id="rId26" display="https://podminky.urs.cz/item/CS_URS_2025_02/997013871"/>
    <hyperlink ref="F282" r:id="rId27" display="https://podminky.urs.cz/item/CS_URS_2025_02/998018003"/>
    <hyperlink ref="F287" r:id="rId28" display="https://podminky.urs.cz/item/CS_URS_2025_02/713110851"/>
    <hyperlink ref="F315" r:id="rId29" display="https://podminky.urs.cz/item/CS_URS_2025_02/763111331"/>
    <hyperlink ref="F319" r:id="rId30" display="https://podminky.urs.cz/item/CS_URS_2025_02/763111336"/>
    <hyperlink ref="F323" r:id="rId31" display="https://podminky.urs.cz/item/CS_URS_2025_02/763111713"/>
    <hyperlink ref="F327" r:id="rId32" display="https://podminky.urs.cz/item/CS_URS_2025_02/763111717"/>
    <hyperlink ref="F333" r:id="rId33" display="https://podminky.urs.cz/item/CS_URS_2025_02/763111719"/>
    <hyperlink ref="F338" r:id="rId34" display="https://podminky.urs.cz/item/CS_URS_2025_02/763111720"/>
    <hyperlink ref="F342" r:id="rId35" display="https://podminky.urs.cz/item/CS_URS_2025_02/763111721"/>
    <hyperlink ref="F346" r:id="rId36" display="https://podminky.urs.cz/item/CS_URS_2025_02/763121424"/>
    <hyperlink ref="F350" r:id="rId37" display="https://podminky.urs.cz/item/CS_URS_2025_02/763121431"/>
    <hyperlink ref="F355" r:id="rId38" display="https://podminky.urs.cz/item/CS_URS_2025_02/763121714"/>
    <hyperlink ref="F361" r:id="rId39" display="https://podminky.urs.cz/item/CS_URS_2025_02/763121911"/>
    <hyperlink ref="F366" r:id="rId40" display="https://podminky.urs.cz/item/CS_URS_2025_02/763121912"/>
    <hyperlink ref="F371" r:id="rId41" display="https://podminky.urs.cz/item/CS_URS_2025_02/763131411"/>
    <hyperlink ref="F379" r:id="rId42" display="https://podminky.urs.cz/item/CS_URS_2025_02/763131451"/>
    <hyperlink ref="F384" r:id="rId43" display="https://podminky.urs.cz/item/CS_URS_2025_02/763131714"/>
    <hyperlink ref="F388" r:id="rId44" display="https://podminky.urs.cz/item/CS_URS_2025_02/763131751"/>
    <hyperlink ref="F398" r:id="rId45" display="https://podminky.urs.cz/item/CS_URS_2025_02/763131761"/>
    <hyperlink ref="F402" r:id="rId46" display="https://podminky.urs.cz/item/CS_URS_2025_02/763131831"/>
    <hyperlink ref="F407" r:id="rId47" display="https://podminky.urs.cz/item/CS_URS_2025_02/763172322"/>
    <hyperlink ref="F414" r:id="rId48" display="https://podminky.urs.cz/item/CS_URS_2025_02/763172348"/>
    <hyperlink ref="F419" r:id="rId49" display="https://podminky.urs.cz/item/CS_URS_2025_02/763173111"/>
    <hyperlink ref="F422" r:id="rId50" display="https://podminky.urs.cz/item/CS_URS_2025_02/763173114"/>
    <hyperlink ref="F427" r:id="rId51" display="https://podminky.urs.cz/item/CS_URS_2025_02/763173132"/>
    <hyperlink ref="F433" r:id="rId52" display="https://podminky.urs.cz/item/CS_URS_2025_02/763181311"/>
    <hyperlink ref="F444" r:id="rId53" display="https://podminky.urs.cz/item/CS_URS_2025_02/763181411"/>
    <hyperlink ref="F448" r:id="rId54" display="https://podminky.urs.cz/item/CS_URS_2025_02/998763333"/>
    <hyperlink ref="F452" r:id="rId55" display="https://podminky.urs.cz/item/CS_URS_2025_02/766411821"/>
    <hyperlink ref="F457" r:id="rId56" display="https://podminky.urs.cz/item/CS_URS_2025_02/766491851"/>
    <hyperlink ref="F461" r:id="rId57" display="https://podminky.urs.cz/item/CS_URS_2025_02/766660001"/>
    <hyperlink ref="F493" r:id="rId58" display="https://podminky.urs.cz/item/CS_URS_2025_02/766660022"/>
    <hyperlink ref="F498" r:id="rId59" display="https://podminky.urs.cz/item/CS_URS_2025_02/766660729"/>
    <hyperlink ref="F510" r:id="rId60" display="https://podminky.urs.cz/item/CS_URS_2025_02/766660730"/>
    <hyperlink ref="F522" r:id="rId61" display="https://podminky.urs.cz/item/CS_URS_2025_02/766660733"/>
    <hyperlink ref="F527" r:id="rId62" display="https://podminky.urs.cz/item/CS_URS_2025_02/766691914"/>
    <hyperlink ref="F538" r:id="rId63" display="https://podminky.urs.cz/item/CS_URS_2025_02/766812820"/>
    <hyperlink ref="F541" r:id="rId64" display="https://podminky.urs.cz/item/CS_URS_2025_02/766825821"/>
    <hyperlink ref="F545" r:id="rId65" display="https://podminky.urs.cz/item/CS_URS_2025_02/998766313"/>
    <hyperlink ref="F549" r:id="rId66" display="https://podminky.urs.cz/item/CS_URS_2025_02/771121011"/>
    <hyperlink ref="F554" r:id="rId67" display="https://podminky.urs.cz/item/CS_URS_2025_02/771574414"/>
    <hyperlink ref="F563" r:id="rId68" display="https://podminky.urs.cz/item/CS_URS_2025_02/771574421"/>
    <hyperlink ref="F571" r:id="rId69" display="https://podminky.urs.cz/item/CS_URS_2025_02/771577151"/>
    <hyperlink ref="F577" r:id="rId70" display="https://podminky.urs.cz/item/CS_URS_2025_02/771591112"/>
    <hyperlink ref="F581" r:id="rId71" display="https://podminky.urs.cz/item/CS_URS_2025_02/771591115"/>
    <hyperlink ref="F585" r:id="rId72" display="https://podminky.urs.cz/item/CS_URS_2025_02/771591184"/>
    <hyperlink ref="F593" r:id="rId73" display="https://podminky.urs.cz/item/CS_URS_2025_02/771591241"/>
    <hyperlink ref="F597" r:id="rId74" display="https://podminky.urs.cz/item/CS_URS_2025_02/771591242"/>
    <hyperlink ref="F601" r:id="rId75" display="https://podminky.urs.cz/item/CS_URS_2025_02/771591251"/>
    <hyperlink ref="F605" r:id="rId76" display="https://podminky.urs.cz/item/CS_URS_2025_02/771591264"/>
    <hyperlink ref="F609" r:id="rId77" display="https://podminky.urs.cz/item/CS_URS_2025_02/771592011"/>
    <hyperlink ref="F613" r:id="rId78" display="https://podminky.urs.cz/item/CS_URS_2025_02/998771123"/>
    <hyperlink ref="F617" r:id="rId79" display="https://podminky.urs.cz/item/CS_URS_2025_02/776111116"/>
    <hyperlink ref="F625" r:id="rId80" display="https://podminky.urs.cz/item/CS_URS_2025_02/776111311"/>
    <hyperlink ref="F632" r:id="rId81" display="https://podminky.urs.cz/item/CS_URS_2025_02/776121321"/>
    <hyperlink ref="F639" r:id="rId82" display="https://podminky.urs.cz/item/CS_URS_2025_02/776201811"/>
    <hyperlink ref="F651" r:id="rId83" display="https://podminky.urs.cz/item/CS_URS_2025_02/776241111"/>
    <hyperlink ref="F668" r:id="rId84" display="https://podminky.urs.cz/item/CS_URS_2025_02/776223112"/>
    <hyperlink ref="F672" r:id="rId85" display="https://podminky.urs.cz/item/CS_URS_2025_02/776410811"/>
    <hyperlink ref="F682" r:id="rId86" display="https://podminky.urs.cz/item/CS_URS_2025_02/776411111"/>
    <hyperlink ref="F702" r:id="rId87" display="https://podminky.urs.cz/item/CS_URS_2025_02/998776311"/>
    <hyperlink ref="F706" r:id="rId88" display="https://podminky.urs.cz/item/CS_URS_2025_02/781121011"/>
    <hyperlink ref="F711" r:id="rId89" display="https://podminky.urs.cz/item/CS_URS_2025_02/781131112"/>
    <hyperlink ref="F715" r:id="rId90" display="https://podminky.urs.cz/item/CS_URS_2025_02/781131232"/>
    <hyperlink ref="F720" r:id="rId91" display="https://podminky.urs.cz/item/CS_URS_2025_02/781131251"/>
    <hyperlink ref="F724" r:id="rId92" display="https://podminky.urs.cz/item/CS_URS_2025_02/781472214"/>
    <hyperlink ref="F732" r:id="rId93" display="https://podminky.urs.cz/item/CS_URS_2025_02/781472221"/>
    <hyperlink ref="F740" r:id="rId94" display="https://podminky.urs.cz/item/CS_URS_2025_02/781492311"/>
    <hyperlink ref="F756" r:id="rId95" display="https://podminky.urs.cz/item/CS_URS_2025_02/781495115"/>
    <hyperlink ref="F761" r:id="rId96" display="https://podminky.urs.cz/item/CS_URS_2025_02/781495141"/>
    <hyperlink ref="F765" r:id="rId97" display="https://podminky.urs.cz/item/CS_URS_2025_02/781495142"/>
    <hyperlink ref="F769" r:id="rId98" display="https://podminky.urs.cz/item/CS_URS_2025_02/781495143"/>
    <hyperlink ref="F773" r:id="rId99" display="https://podminky.urs.cz/item/CS_URS_2025_02/781495211"/>
    <hyperlink ref="F778" r:id="rId100" display="https://podminky.urs.cz/item/CS_URS_2025_02/998781201"/>
    <hyperlink ref="F782" r:id="rId101" display="https://podminky.urs.cz/item/CS_URS_2025_02/783315101"/>
    <hyperlink ref="F794" r:id="rId102" display="https://podminky.urs.cz/item/CS_URS_2025_02/783317101"/>
    <hyperlink ref="F798" r:id="rId103" display="https://podminky.urs.cz/item/CS_URS_2025_02/783601341"/>
    <hyperlink ref="F802" r:id="rId104" display="https://podminky.urs.cz/item/CS_URS_2025_02/783614141"/>
    <hyperlink ref="F806" r:id="rId105" display="https://podminky.urs.cz/item/CS_URS_2025_02/783614551"/>
    <hyperlink ref="F810" r:id="rId106" display="https://podminky.urs.cz/item/CS_URS_2025_02/783617147"/>
    <hyperlink ref="F814" r:id="rId107" display="https://podminky.urs.cz/item/CS_URS_2025_02/783617615"/>
    <hyperlink ref="F819" r:id="rId108" display="https://podminky.urs.cz/item/CS_URS_2025_02/784111011"/>
    <hyperlink ref="F828" r:id="rId109" display="https://podminky.urs.cz/item/CS_URS_2025_02/784121001"/>
    <hyperlink ref="F832" r:id="rId110" display="https://podminky.urs.cz/item/CS_URS_2025_02/784121011"/>
    <hyperlink ref="F836" r:id="rId111" display="https://podminky.urs.cz/item/CS_URS_2025_02/784171101"/>
    <hyperlink ref="F851" r:id="rId112" display="https://podminky.urs.cz/item/CS_URS_2025_02/784181101"/>
    <hyperlink ref="F867" r:id="rId113" display="https://podminky.urs.cz/item/CS_URS_2025_02/784211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80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74</v>
      </c>
    </row>
    <row r="4" s="1" customFormat="1" ht="24.96" customHeight="1">
      <c r="B4" s="22"/>
      <c r="D4" s="133" t="s">
        <v>89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Rekonstrukce bytu Za Chlumem, č.p. 751, č.b. 49, 418 01 Bílina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101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1207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4. 9. 2025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tr">
        <f>IF('Rekapitulace stavby'!AN10="","",'Rekapitulace stavby'!AN10)</f>
        <v/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tr">
        <f>IF('Rekapitulace stavby'!E11="","",'Rekapitulace stavby'!E11)</f>
        <v xml:space="preserve"> </v>
      </c>
      <c r="F15" s="40"/>
      <c r="G15" s="40"/>
      <c r="H15" s="40"/>
      <c r="I15" s="135" t="s">
        <v>27</v>
      </c>
      <c r="J15" s="139" t="str">
        <f>IF('Rekapitulace stavby'!AN11="","",'Rekapitulace stavby'!AN11)</f>
        <v/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28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27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30</v>
      </c>
      <c r="E20" s="40"/>
      <c r="F20" s="40"/>
      <c r="G20" s="40"/>
      <c r="H20" s="40"/>
      <c r="I20" s="135" t="s">
        <v>26</v>
      </c>
      <c r="J20" s="139" t="str">
        <f>IF('Rekapitulace stavby'!AN16="","",'Rekapitulace stavby'!AN16)</f>
        <v/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tr">
        <f>IF('Rekapitulace stavby'!E17="","",'Rekapitulace stavby'!E17)</f>
        <v xml:space="preserve"> </v>
      </c>
      <c r="F21" s="40"/>
      <c r="G21" s="40"/>
      <c r="H21" s="40"/>
      <c r="I21" s="135" t="s">
        <v>27</v>
      </c>
      <c r="J21" s="139" t="str">
        <f>IF('Rekapitulace stavby'!AN17="","",'Rekapitulace stavby'!AN17)</f>
        <v/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32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27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33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1"/>
      <c r="B27" s="142"/>
      <c r="C27" s="141"/>
      <c r="D27" s="141"/>
      <c r="E27" s="143" t="s">
        <v>34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6"/>
      <c r="E29" s="146"/>
      <c r="F29" s="146"/>
      <c r="G29" s="146"/>
      <c r="H29" s="146"/>
      <c r="I29" s="146"/>
      <c r="J29" s="146"/>
      <c r="K29" s="146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7" t="s">
        <v>35</v>
      </c>
      <c r="E30" s="40"/>
      <c r="F30" s="40"/>
      <c r="G30" s="40"/>
      <c r="H30" s="40"/>
      <c r="I30" s="40"/>
      <c r="J30" s="148">
        <f>ROUND(J83,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6"/>
      <c r="E31" s="146"/>
      <c r="F31" s="146"/>
      <c r="G31" s="146"/>
      <c r="H31" s="146"/>
      <c r="I31" s="146"/>
      <c r="J31" s="146"/>
      <c r="K31" s="146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9" t="s">
        <v>37</v>
      </c>
      <c r="G32" s="40"/>
      <c r="H32" s="40"/>
      <c r="I32" s="149" t="s">
        <v>36</v>
      </c>
      <c r="J32" s="149" t="s">
        <v>38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0" t="s">
        <v>39</v>
      </c>
      <c r="E33" s="135" t="s">
        <v>40</v>
      </c>
      <c r="F33" s="151">
        <f>ROUND((SUM(BE83:BE99)),  2)</f>
        <v>0</v>
      </c>
      <c r="G33" s="40"/>
      <c r="H33" s="40"/>
      <c r="I33" s="152">
        <v>0.20999999999999999</v>
      </c>
      <c r="J33" s="151">
        <f>ROUND(((SUM(BE83:BE99))*I33),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41</v>
      </c>
      <c r="F34" s="151">
        <f>ROUND((SUM(BF83:BF99)),  2)</f>
        <v>0</v>
      </c>
      <c r="G34" s="40"/>
      <c r="H34" s="40"/>
      <c r="I34" s="152">
        <v>0.12</v>
      </c>
      <c r="J34" s="151">
        <f>ROUND(((SUM(BF83:BF99))*I34),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42</v>
      </c>
      <c r="F35" s="151">
        <f>ROUND((SUM(BG83:BG99)),  2)</f>
        <v>0</v>
      </c>
      <c r="G35" s="40"/>
      <c r="H35" s="40"/>
      <c r="I35" s="152">
        <v>0.20999999999999999</v>
      </c>
      <c r="J35" s="151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43</v>
      </c>
      <c r="F36" s="151">
        <f>ROUND((SUM(BH83:BH99)),  2)</f>
        <v>0</v>
      </c>
      <c r="G36" s="40"/>
      <c r="H36" s="40"/>
      <c r="I36" s="152">
        <v>0.12</v>
      </c>
      <c r="J36" s="151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44</v>
      </c>
      <c r="F37" s="151">
        <f>ROUND((SUM(BI83:BI99)),  2)</f>
        <v>0</v>
      </c>
      <c r="G37" s="40"/>
      <c r="H37" s="40"/>
      <c r="I37" s="152">
        <v>0</v>
      </c>
      <c r="J37" s="151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3"/>
      <c r="D39" s="154" t="s">
        <v>45</v>
      </c>
      <c r="E39" s="155"/>
      <c r="F39" s="155"/>
      <c r="G39" s="156" t="s">
        <v>46</v>
      </c>
      <c r="H39" s="157" t="s">
        <v>47</v>
      </c>
      <c r="I39" s="155"/>
      <c r="J39" s="158">
        <f>SUM(J30:J37)</f>
        <v>0</v>
      </c>
      <c r="K39" s="159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207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4" t="str">
        <f>E7</f>
        <v>Rekonstrukce bytu Za Chlumem, č.p. 751, č.b. 49, 418 01 Bílina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101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2 - VRN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</v>
      </c>
      <c r="G52" s="42"/>
      <c r="H52" s="42"/>
      <c r="I52" s="34" t="s">
        <v>23</v>
      </c>
      <c r="J52" s="74" t="str">
        <f>IF(J12="","",J12)</f>
        <v>4. 9. 2025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30</v>
      </c>
      <c r="J54" s="38" t="str">
        <f>E21</f>
        <v xml:space="preserve"> 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28</v>
      </c>
      <c r="D55" s="42"/>
      <c r="E55" s="42"/>
      <c r="F55" s="29" t="str">
        <f>IF(E18="","",E18)</f>
        <v>Vyplň údaj</v>
      </c>
      <c r="G55" s="42"/>
      <c r="H55" s="42"/>
      <c r="I55" s="34" t="s">
        <v>32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5" t="s">
        <v>208</v>
      </c>
      <c r="D57" s="166"/>
      <c r="E57" s="166"/>
      <c r="F57" s="166"/>
      <c r="G57" s="166"/>
      <c r="H57" s="166"/>
      <c r="I57" s="166"/>
      <c r="J57" s="167" t="s">
        <v>209</v>
      </c>
      <c r="K57" s="166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8" t="s">
        <v>67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210</v>
      </c>
    </row>
    <row r="60" s="9" customFormat="1" ht="24.96" customHeight="1">
      <c r="A60" s="9"/>
      <c r="B60" s="169"/>
      <c r="C60" s="170"/>
      <c r="D60" s="171" t="s">
        <v>1208</v>
      </c>
      <c r="E60" s="172"/>
      <c r="F60" s="172"/>
      <c r="G60" s="172"/>
      <c r="H60" s="172"/>
      <c r="I60" s="172"/>
      <c r="J60" s="173">
        <f>J84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1209</v>
      </c>
      <c r="E61" s="178"/>
      <c r="F61" s="178"/>
      <c r="G61" s="178"/>
      <c r="H61" s="178"/>
      <c r="I61" s="178"/>
      <c r="J61" s="179">
        <f>J85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1210</v>
      </c>
      <c r="E62" s="178"/>
      <c r="F62" s="178"/>
      <c r="G62" s="178"/>
      <c r="H62" s="178"/>
      <c r="I62" s="178"/>
      <c r="J62" s="179">
        <f>J92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1211</v>
      </c>
      <c r="E63" s="178"/>
      <c r="F63" s="178"/>
      <c r="G63" s="178"/>
      <c r="H63" s="178"/>
      <c r="I63" s="178"/>
      <c r="J63" s="179">
        <f>J96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7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238</v>
      </c>
      <c r="D70" s="42"/>
      <c r="E70" s="42"/>
      <c r="F70" s="42"/>
      <c r="G70" s="42"/>
      <c r="H70" s="42"/>
      <c r="I70" s="42"/>
      <c r="J70" s="42"/>
      <c r="K70" s="42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4" t="str">
        <f>E7</f>
        <v>Rekonstrukce bytu Za Chlumem, č.p. 751, č.b. 49, 418 01 Bílina</v>
      </c>
      <c r="F73" s="34"/>
      <c r="G73" s="34"/>
      <c r="H73" s="34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101</v>
      </c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2 - VRN</v>
      </c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 xml:space="preserve"> </v>
      </c>
      <c r="G77" s="42"/>
      <c r="H77" s="42"/>
      <c r="I77" s="34" t="s">
        <v>23</v>
      </c>
      <c r="J77" s="74" t="str">
        <f>IF(J12="","",J12)</f>
        <v>4. 9. 2025</v>
      </c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 xml:space="preserve"> </v>
      </c>
      <c r="G79" s="42"/>
      <c r="H79" s="42"/>
      <c r="I79" s="34" t="s">
        <v>30</v>
      </c>
      <c r="J79" s="38" t="str">
        <f>E21</f>
        <v xml:space="preserve"> </v>
      </c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28</v>
      </c>
      <c r="D80" s="42"/>
      <c r="E80" s="42"/>
      <c r="F80" s="29" t="str">
        <f>IF(E18="","",E18)</f>
        <v>Vyplň údaj</v>
      </c>
      <c r="G80" s="42"/>
      <c r="H80" s="42"/>
      <c r="I80" s="34" t="s">
        <v>32</v>
      </c>
      <c r="J80" s="38" t="str">
        <f>E24</f>
        <v xml:space="preserve"> 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81"/>
      <c r="B82" s="182"/>
      <c r="C82" s="183" t="s">
        <v>239</v>
      </c>
      <c r="D82" s="184" t="s">
        <v>54</v>
      </c>
      <c r="E82" s="184" t="s">
        <v>50</v>
      </c>
      <c r="F82" s="184" t="s">
        <v>51</v>
      </c>
      <c r="G82" s="184" t="s">
        <v>240</v>
      </c>
      <c r="H82" s="184" t="s">
        <v>241</v>
      </c>
      <c r="I82" s="184" t="s">
        <v>242</v>
      </c>
      <c r="J82" s="184" t="s">
        <v>209</v>
      </c>
      <c r="K82" s="185" t="s">
        <v>243</v>
      </c>
      <c r="L82" s="186"/>
      <c r="M82" s="94" t="s">
        <v>19</v>
      </c>
      <c r="N82" s="95" t="s">
        <v>39</v>
      </c>
      <c r="O82" s="95" t="s">
        <v>244</v>
      </c>
      <c r="P82" s="95" t="s">
        <v>245</v>
      </c>
      <c r="Q82" s="95" t="s">
        <v>246</v>
      </c>
      <c r="R82" s="95" t="s">
        <v>247</v>
      </c>
      <c r="S82" s="95" t="s">
        <v>248</v>
      </c>
      <c r="T82" s="95" t="s">
        <v>249</v>
      </c>
      <c r="U82" s="96" t="s">
        <v>250</v>
      </c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</row>
    <row r="83" s="2" customFormat="1" ht="22.8" customHeight="1">
      <c r="A83" s="40"/>
      <c r="B83" s="41"/>
      <c r="C83" s="101" t="s">
        <v>251</v>
      </c>
      <c r="D83" s="42"/>
      <c r="E83" s="42"/>
      <c r="F83" s="42"/>
      <c r="G83" s="42"/>
      <c r="H83" s="42"/>
      <c r="I83" s="42"/>
      <c r="J83" s="187">
        <f>BK83</f>
        <v>0</v>
      </c>
      <c r="K83" s="42"/>
      <c r="L83" s="46"/>
      <c r="M83" s="97"/>
      <c r="N83" s="188"/>
      <c r="O83" s="98"/>
      <c r="P83" s="189">
        <f>P84</f>
        <v>0</v>
      </c>
      <c r="Q83" s="98"/>
      <c r="R83" s="189">
        <f>R84</f>
        <v>0</v>
      </c>
      <c r="S83" s="98"/>
      <c r="T83" s="189">
        <f>T84</f>
        <v>0</v>
      </c>
      <c r="U83" s="99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68</v>
      </c>
      <c r="AU83" s="19" t="s">
        <v>210</v>
      </c>
      <c r="BK83" s="190">
        <f>BK84</f>
        <v>0</v>
      </c>
    </row>
    <row r="84" s="12" customFormat="1" ht="25.92" customHeight="1">
      <c r="A84" s="12"/>
      <c r="B84" s="191"/>
      <c r="C84" s="192"/>
      <c r="D84" s="193" t="s">
        <v>68</v>
      </c>
      <c r="E84" s="194" t="s">
        <v>79</v>
      </c>
      <c r="F84" s="194" t="s">
        <v>1212</v>
      </c>
      <c r="G84" s="192"/>
      <c r="H84" s="192"/>
      <c r="I84" s="195"/>
      <c r="J84" s="196">
        <f>BK84</f>
        <v>0</v>
      </c>
      <c r="K84" s="192"/>
      <c r="L84" s="197"/>
      <c r="M84" s="198"/>
      <c r="N84" s="199"/>
      <c r="O84" s="199"/>
      <c r="P84" s="200">
        <f>P85+P92+P96</f>
        <v>0</v>
      </c>
      <c r="Q84" s="199"/>
      <c r="R84" s="200">
        <f>R85+R92+R96</f>
        <v>0</v>
      </c>
      <c r="S84" s="199"/>
      <c r="T84" s="200">
        <f>T85+T92+T96</f>
        <v>0</v>
      </c>
      <c r="U84" s="201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2" t="s">
        <v>291</v>
      </c>
      <c r="AT84" s="203" t="s">
        <v>68</v>
      </c>
      <c r="AU84" s="203" t="s">
        <v>69</v>
      </c>
      <c r="AY84" s="202" t="s">
        <v>254</v>
      </c>
      <c r="BK84" s="204">
        <f>BK85+BK92+BK96</f>
        <v>0</v>
      </c>
    </row>
    <row r="85" s="12" customFormat="1" ht="22.8" customHeight="1">
      <c r="A85" s="12"/>
      <c r="B85" s="191"/>
      <c r="C85" s="192"/>
      <c r="D85" s="193" t="s">
        <v>68</v>
      </c>
      <c r="E85" s="205" t="s">
        <v>1213</v>
      </c>
      <c r="F85" s="205" t="s">
        <v>1214</v>
      </c>
      <c r="G85" s="192"/>
      <c r="H85" s="192"/>
      <c r="I85" s="195"/>
      <c r="J85" s="206">
        <f>BK85</f>
        <v>0</v>
      </c>
      <c r="K85" s="192"/>
      <c r="L85" s="197"/>
      <c r="M85" s="198"/>
      <c r="N85" s="199"/>
      <c r="O85" s="199"/>
      <c r="P85" s="200">
        <f>SUM(P86:P91)</f>
        <v>0</v>
      </c>
      <c r="Q85" s="199"/>
      <c r="R85" s="200">
        <f>SUM(R86:R91)</f>
        <v>0</v>
      </c>
      <c r="S85" s="199"/>
      <c r="T85" s="200">
        <f>SUM(T86:T91)</f>
        <v>0</v>
      </c>
      <c r="U85" s="201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291</v>
      </c>
      <c r="AT85" s="203" t="s">
        <v>68</v>
      </c>
      <c r="AU85" s="203" t="s">
        <v>74</v>
      </c>
      <c r="AY85" s="202" t="s">
        <v>254</v>
      </c>
      <c r="BK85" s="204">
        <f>SUM(BK86:BK91)</f>
        <v>0</v>
      </c>
    </row>
    <row r="86" s="2" customFormat="1" ht="16.5" customHeight="1">
      <c r="A86" s="40"/>
      <c r="B86" s="41"/>
      <c r="C86" s="207" t="s">
        <v>74</v>
      </c>
      <c r="D86" s="207" t="s">
        <v>258</v>
      </c>
      <c r="E86" s="208" t="s">
        <v>1215</v>
      </c>
      <c r="F86" s="209" t="s">
        <v>1214</v>
      </c>
      <c r="G86" s="210" t="s">
        <v>485</v>
      </c>
      <c r="H86" s="211">
        <v>1</v>
      </c>
      <c r="I86" s="212"/>
      <c r="J86" s="213">
        <f>ROUND(I86*H86,2)</f>
        <v>0</v>
      </c>
      <c r="K86" s="209" t="s">
        <v>261</v>
      </c>
      <c r="L86" s="46"/>
      <c r="M86" s="214" t="s">
        <v>19</v>
      </c>
      <c r="N86" s="215" t="s">
        <v>41</v>
      </c>
      <c r="O86" s="86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6">
        <f>S86*H86</f>
        <v>0</v>
      </c>
      <c r="U86" s="217" t="s">
        <v>19</v>
      </c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8" t="s">
        <v>1216</v>
      </c>
      <c r="AT86" s="218" t="s">
        <v>258</v>
      </c>
      <c r="AU86" s="218" t="s">
        <v>78</v>
      </c>
      <c r="AY86" s="19" t="s">
        <v>254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19" t="s">
        <v>78</v>
      </c>
      <c r="BK86" s="219">
        <f>ROUND(I86*H86,2)</f>
        <v>0</v>
      </c>
      <c r="BL86" s="19" t="s">
        <v>1216</v>
      </c>
      <c r="BM86" s="218" t="s">
        <v>1217</v>
      </c>
    </row>
    <row r="87" s="2" customFormat="1">
      <c r="A87" s="40"/>
      <c r="B87" s="41"/>
      <c r="C87" s="42"/>
      <c r="D87" s="220" t="s">
        <v>264</v>
      </c>
      <c r="E87" s="42"/>
      <c r="F87" s="221" t="s">
        <v>1214</v>
      </c>
      <c r="G87" s="42"/>
      <c r="H87" s="42"/>
      <c r="I87" s="222"/>
      <c r="J87" s="42"/>
      <c r="K87" s="42"/>
      <c r="L87" s="46"/>
      <c r="M87" s="223"/>
      <c r="N87" s="224"/>
      <c r="O87" s="86"/>
      <c r="P87" s="86"/>
      <c r="Q87" s="86"/>
      <c r="R87" s="86"/>
      <c r="S87" s="86"/>
      <c r="T87" s="86"/>
      <c r="U87" s="87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264</v>
      </c>
      <c r="AU87" s="19" t="s">
        <v>78</v>
      </c>
    </row>
    <row r="88" s="2" customFormat="1">
      <c r="A88" s="40"/>
      <c r="B88" s="41"/>
      <c r="C88" s="42"/>
      <c r="D88" s="225" t="s">
        <v>266</v>
      </c>
      <c r="E88" s="42"/>
      <c r="F88" s="226" t="s">
        <v>1218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6"/>
      <c r="U88" s="87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266</v>
      </c>
      <c r="AU88" s="19" t="s">
        <v>78</v>
      </c>
    </row>
    <row r="89" s="2" customFormat="1" ht="16.5" customHeight="1">
      <c r="A89" s="40"/>
      <c r="B89" s="41"/>
      <c r="C89" s="207" t="s">
        <v>78</v>
      </c>
      <c r="D89" s="207" t="s">
        <v>258</v>
      </c>
      <c r="E89" s="208" t="s">
        <v>1219</v>
      </c>
      <c r="F89" s="209" t="s">
        <v>1220</v>
      </c>
      <c r="G89" s="210" t="s">
        <v>485</v>
      </c>
      <c r="H89" s="211">
        <v>1</v>
      </c>
      <c r="I89" s="212"/>
      <c r="J89" s="213">
        <f>ROUND(I89*H89,2)</f>
        <v>0</v>
      </c>
      <c r="K89" s="209" t="s">
        <v>261</v>
      </c>
      <c r="L89" s="46"/>
      <c r="M89" s="214" t="s">
        <v>19</v>
      </c>
      <c r="N89" s="215" t="s">
        <v>41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6">
        <f>S89*H89</f>
        <v>0</v>
      </c>
      <c r="U89" s="217" t="s">
        <v>19</v>
      </c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1216</v>
      </c>
      <c r="AT89" s="218" t="s">
        <v>258</v>
      </c>
      <c r="AU89" s="218" t="s">
        <v>78</v>
      </c>
      <c r="AY89" s="19" t="s">
        <v>254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9" t="s">
        <v>78</v>
      </c>
      <c r="BK89" s="219">
        <f>ROUND(I89*H89,2)</f>
        <v>0</v>
      </c>
      <c r="BL89" s="19" t="s">
        <v>1216</v>
      </c>
      <c r="BM89" s="218" t="s">
        <v>1221</v>
      </c>
    </row>
    <row r="90" s="2" customFormat="1">
      <c r="A90" s="40"/>
      <c r="B90" s="41"/>
      <c r="C90" s="42"/>
      <c r="D90" s="220" t="s">
        <v>264</v>
      </c>
      <c r="E90" s="42"/>
      <c r="F90" s="221" t="s">
        <v>1220</v>
      </c>
      <c r="G90" s="42"/>
      <c r="H90" s="42"/>
      <c r="I90" s="222"/>
      <c r="J90" s="42"/>
      <c r="K90" s="42"/>
      <c r="L90" s="46"/>
      <c r="M90" s="223"/>
      <c r="N90" s="224"/>
      <c r="O90" s="86"/>
      <c r="P90" s="86"/>
      <c r="Q90" s="86"/>
      <c r="R90" s="86"/>
      <c r="S90" s="86"/>
      <c r="T90" s="86"/>
      <c r="U90" s="87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264</v>
      </c>
      <c r="AU90" s="19" t="s">
        <v>78</v>
      </c>
    </row>
    <row r="91" s="2" customFormat="1">
      <c r="A91" s="40"/>
      <c r="B91" s="41"/>
      <c r="C91" s="42"/>
      <c r="D91" s="225" t="s">
        <v>266</v>
      </c>
      <c r="E91" s="42"/>
      <c r="F91" s="226" t="s">
        <v>1222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6"/>
      <c r="U91" s="87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266</v>
      </c>
      <c r="AU91" s="19" t="s">
        <v>78</v>
      </c>
    </row>
    <row r="92" s="12" customFormat="1" ht="22.8" customHeight="1">
      <c r="A92" s="12"/>
      <c r="B92" s="191"/>
      <c r="C92" s="192"/>
      <c r="D92" s="193" t="s">
        <v>68</v>
      </c>
      <c r="E92" s="205" t="s">
        <v>1223</v>
      </c>
      <c r="F92" s="205" t="s">
        <v>1224</v>
      </c>
      <c r="G92" s="192"/>
      <c r="H92" s="192"/>
      <c r="I92" s="195"/>
      <c r="J92" s="206">
        <f>BK92</f>
        <v>0</v>
      </c>
      <c r="K92" s="192"/>
      <c r="L92" s="197"/>
      <c r="M92" s="198"/>
      <c r="N92" s="199"/>
      <c r="O92" s="199"/>
      <c r="P92" s="200">
        <f>SUM(P93:P95)</f>
        <v>0</v>
      </c>
      <c r="Q92" s="199"/>
      <c r="R92" s="200">
        <f>SUM(R93:R95)</f>
        <v>0</v>
      </c>
      <c r="S92" s="199"/>
      <c r="T92" s="200">
        <f>SUM(T93:T95)</f>
        <v>0</v>
      </c>
      <c r="U92" s="201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291</v>
      </c>
      <c r="AT92" s="203" t="s">
        <v>68</v>
      </c>
      <c r="AU92" s="203" t="s">
        <v>74</v>
      </c>
      <c r="AY92" s="202" t="s">
        <v>254</v>
      </c>
      <c r="BK92" s="204">
        <f>SUM(BK93:BK95)</f>
        <v>0</v>
      </c>
    </row>
    <row r="93" s="2" customFormat="1" ht="16.5" customHeight="1">
      <c r="A93" s="40"/>
      <c r="B93" s="41"/>
      <c r="C93" s="207" t="s">
        <v>262</v>
      </c>
      <c r="D93" s="207" t="s">
        <v>258</v>
      </c>
      <c r="E93" s="208" t="s">
        <v>1225</v>
      </c>
      <c r="F93" s="209" t="s">
        <v>1226</v>
      </c>
      <c r="G93" s="210" t="s">
        <v>485</v>
      </c>
      <c r="H93" s="211">
        <v>1</v>
      </c>
      <c r="I93" s="212"/>
      <c r="J93" s="213">
        <f>ROUND(I93*H93,2)</f>
        <v>0</v>
      </c>
      <c r="K93" s="209" t="s">
        <v>261</v>
      </c>
      <c r="L93" s="46"/>
      <c r="M93" s="214" t="s">
        <v>19</v>
      </c>
      <c r="N93" s="215" t="s">
        <v>41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6">
        <f>S93*H93</f>
        <v>0</v>
      </c>
      <c r="U93" s="217" t="s">
        <v>19</v>
      </c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1216</v>
      </c>
      <c r="AT93" s="218" t="s">
        <v>258</v>
      </c>
      <c r="AU93" s="218" t="s">
        <v>78</v>
      </c>
      <c r="AY93" s="19" t="s">
        <v>254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78</v>
      </c>
      <c r="BK93" s="219">
        <f>ROUND(I93*H93,2)</f>
        <v>0</v>
      </c>
      <c r="BL93" s="19" t="s">
        <v>1216</v>
      </c>
      <c r="BM93" s="218" t="s">
        <v>1227</v>
      </c>
    </row>
    <row r="94" s="2" customFormat="1">
      <c r="A94" s="40"/>
      <c r="B94" s="41"/>
      <c r="C94" s="42"/>
      <c r="D94" s="220" t="s">
        <v>264</v>
      </c>
      <c r="E94" s="42"/>
      <c r="F94" s="221" t="s">
        <v>1226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6"/>
      <c r="U94" s="87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264</v>
      </c>
      <c r="AU94" s="19" t="s">
        <v>78</v>
      </c>
    </row>
    <row r="95" s="2" customFormat="1">
      <c r="A95" s="40"/>
      <c r="B95" s="41"/>
      <c r="C95" s="42"/>
      <c r="D95" s="225" t="s">
        <v>266</v>
      </c>
      <c r="E95" s="42"/>
      <c r="F95" s="226" t="s">
        <v>1228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6"/>
      <c r="U95" s="87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266</v>
      </c>
      <c r="AU95" s="19" t="s">
        <v>78</v>
      </c>
    </row>
    <row r="96" s="12" customFormat="1" ht="22.8" customHeight="1">
      <c r="A96" s="12"/>
      <c r="B96" s="191"/>
      <c r="C96" s="192"/>
      <c r="D96" s="193" t="s">
        <v>68</v>
      </c>
      <c r="E96" s="205" t="s">
        <v>1229</v>
      </c>
      <c r="F96" s="205" t="s">
        <v>1230</v>
      </c>
      <c r="G96" s="192"/>
      <c r="H96" s="192"/>
      <c r="I96" s="195"/>
      <c r="J96" s="206">
        <f>BK96</f>
        <v>0</v>
      </c>
      <c r="K96" s="192"/>
      <c r="L96" s="197"/>
      <c r="M96" s="198"/>
      <c r="N96" s="199"/>
      <c r="O96" s="199"/>
      <c r="P96" s="200">
        <f>SUM(P97:P99)</f>
        <v>0</v>
      </c>
      <c r="Q96" s="199"/>
      <c r="R96" s="200">
        <f>SUM(R97:R99)</f>
        <v>0</v>
      </c>
      <c r="S96" s="199"/>
      <c r="T96" s="200">
        <f>SUM(T97:T99)</f>
        <v>0</v>
      </c>
      <c r="U96" s="201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291</v>
      </c>
      <c r="AT96" s="203" t="s">
        <v>68</v>
      </c>
      <c r="AU96" s="203" t="s">
        <v>74</v>
      </c>
      <c r="AY96" s="202" t="s">
        <v>254</v>
      </c>
      <c r="BK96" s="204">
        <f>SUM(BK97:BK99)</f>
        <v>0</v>
      </c>
    </row>
    <row r="97" s="2" customFormat="1" ht="21.75" customHeight="1">
      <c r="A97" s="40"/>
      <c r="B97" s="41"/>
      <c r="C97" s="207" t="s">
        <v>291</v>
      </c>
      <c r="D97" s="207" t="s">
        <v>258</v>
      </c>
      <c r="E97" s="208" t="s">
        <v>1231</v>
      </c>
      <c r="F97" s="209" t="s">
        <v>1232</v>
      </c>
      <c r="G97" s="210" t="s">
        <v>485</v>
      </c>
      <c r="H97" s="211">
        <v>1</v>
      </c>
      <c r="I97" s="212"/>
      <c r="J97" s="213">
        <f>ROUND(I97*H97,2)</f>
        <v>0</v>
      </c>
      <c r="K97" s="209" t="s">
        <v>261</v>
      </c>
      <c r="L97" s="46"/>
      <c r="M97" s="214" t="s">
        <v>19</v>
      </c>
      <c r="N97" s="215" t="s">
        <v>41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6">
        <f>S97*H97</f>
        <v>0</v>
      </c>
      <c r="U97" s="217" t="s">
        <v>19</v>
      </c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1216</v>
      </c>
      <c r="AT97" s="218" t="s">
        <v>258</v>
      </c>
      <c r="AU97" s="218" t="s">
        <v>78</v>
      </c>
      <c r="AY97" s="19" t="s">
        <v>254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78</v>
      </c>
      <c r="BK97" s="219">
        <f>ROUND(I97*H97,2)</f>
        <v>0</v>
      </c>
      <c r="BL97" s="19" t="s">
        <v>1216</v>
      </c>
      <c r="BM97" s="218" t="s">
        <v>1233</v>
      </c>
    </row>
    <row r="98" s="2" customFormat="1">
      <c r="A98" s="40"/>
      <c r="B98" s="41"/>
      <c r="C98" s="42"/>
      <c r="D98" s="220" t="s">
        <v>264</v>
      </c>
      <c r="E98" s="42"/>
      <c r="F98" s="221" t="s">
        <v>1232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6"/>
      <c r="U98" s="87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264</v>
      </c>
      <c r="AU98" s="19" t="s">
        <v>78</v>
      </c>
    </row>
    <row r="99" s="2" customFormat="1">
      <c r="A99" s="40"/>
      <c r="B99" s="41"/>
      <c r="C99" s="42"/>
      <c r="D99" s="225" t="s">
        <v>266</v>
      </c>
      <c r="E99" s="42"/>
      <c r="F99" s="226" t="s">
        <v>1234</v>
      </c>
      <c r="G99" s="42"/>
      <c r="H99" s="42"/>
      <c r="I99" s="222"/>
      <c r="J99" s="42"/>
      <c r="K99" s="42"/>
      <c r="L99" s="46"/>
      <c r="M99" s="274"/>
      <c r="N99" s="275"/>
      <c r="O99" s="276"/>
      <c r="P99" s="276"/>
      <c r="Q99" s="276"/>
      <c r="R99" s="276"/>
      <c r="S99" s="276"/>
      <c r="T99" s="276"/>
      <c r="U99" s="277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266</v>
      </c>
      <c r="AU99" s="19" t="s">
        <v>78</v>
      </c>
    </row>
    <row r="100" s="2" customFormat="1" ht="6.96" customHeight="1">
      <c r="A100" s="40"/>
      <c r="B100" s="61"/>
      <c r="C100" s="62"/>
      <c r="D100" s="62"/>
      <c r="E100" s="62"/>
      <c r="F100" s="62"/>
      <c r="G100" s="62"/>
      <c r="H100" s="62"/>
      <c r="I100" s="62"/>
      <c r="J100" s="62"/>
      <c r="K100" s="62"/>
      <c r="L100" s="46"/>
      <c r="M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</row>
  </sheetData>
  <sheetProtection sheet="1" autoFilter="0" formatColumns="0" formatRows="0" objects="1" scenarios="1" spinCount="100000" saltValue="h2M4aB5J9OhMpW+uUEN8X//LKozp+BtnywEl+9I49jJKnVFORB8qa6j1LK9Ziz7M9SbK2MgOrAY3mj4awzLzuw==" hashValue="MTPf7KEkUiEPlpmqkEqzmfY4CjPfWVtfPJ+HSlJzgxXWRsGK5chwSM1pwQA2WU6EUZ83IB2jP3sMJLs2xrIuMQ==" algorithmName="SHA-512" password="CC35"/>
  <autoFilter ref="C82:K99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5_02/030001000"/>
    <hyperlink ref="F91" r:id="rId2" display="https://podminky.urs.cz/item/CS_URS_2025_02/031303000"/>
    <hyperlink ref="F95" r:id="rId3" display="https://podminky.urs.cz/item/CS_URS_2025_02/045002000"/>
    <hyperlink ref="F99" r:id="rId4" display="https://podminky.urs.cz/item/CS_URS_2025_02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1"/>
      <c r="C3" s="132"/>
      <c r="D3" s="132"/>
      <c r="E3" s="132"/>
      <c r="F3" s="132"/>
      <c r="G3" s="132"/>
      <c r="H3" s="22"/>
    </row>
    <row r="4" s="1" customFormat="1" ht="24.96" customHeight="1">
      <c r="B4" s="22"/>
      <c r="C4" s="133" t="s">
        <v>1235</v>
      </c>
      <c r="H4" s="22"/>
    </row>
    <row r="5" s="1" customFormat="1" ht="12" customHeight="1">
      <c r="B5" s="22"/>
      <c r="C5" s="278" t="s">
        <v>13</v>
      </c>
      <c r="D5" s="143" t="s">
        <v>14</v>
      </c>
      <c r="E5" s="1"/>
      <c r="F5" s="1"/>
      <c r="H5" s="22"/>
    </row>
    <row r="6" s="1" customFormat="1" ht="36.96" customHeight="1">
      <c r="B6" s="22"/>
      <c r="C6" s="279" t="s">
        <v>16</v>
      </c>
      <c r="D6" s="280" t="s">
        <v>17</v>
      </c>
      <c r="E6" s="1"/>
      <c r="F6" s="1"/>
      <c r="H6" s="22"/>
    </row>
    <row r="7" s="1" customFormat="1" ht="16.5" customHeight="1">
      <c r="B7" s="22"/>
      <c r="C7" s="135" t="s">
        <v>23</v>
      </c>
      <c r="D7" s="140" t="str">
        <f>'Rekapitulace stavby'!AN8</f>
        <v>4. 9. 2025</v>
      </c>
      <c r="H7" s="22"/>
    </row>
    <row r="8" s="2" customFormat="1" ht="10.8" customHeight="1">
      <c r="A8" s="40"/>
      <c r="B8" s="46"/>
      <c r="C8" s="40"/>
      <c r="D8" s="40"/>
      <c r="E8" s="40"/>
      <c r="F8" s="40"/>
      <c r="G8" s="40"/>
      <c r="H8" s="46"/>
    </row>
    <row r="9" s="11" customFormat="1" ht="29.28" customHeight="1">
      <c r="A9" s="181"/>
      <c r="B9" s="281"/>
      <c r="C9" s="282" t="s">
        <v>50</v>
      </c>
      <c r="D9" s="283" t="s">
        <v>51</v>
      </c>
      <c r="E9" s="283" t="s">
        <v>240</v>
      </c>
      <c r="F9" s="284" t="s">
        <v>1236</v>
      </c>
      <c r="G9" s="181"/>
      <c r="H9" s="281"/>
    </row>
    <row r="10" s="2" customFormat="1" ht="26.4" customHeight="1">
      <c r="A10" s="40"/>
      <c r="B10" s="46"/>
      <c r="C10" s="285" t="s">
        <v>74</v>
      </c>
      <c r="D10" s="285" t="s">
        <v>75</v>
      </c>
      <c r="E10" s="40"/>
      <c r="F10" s="40"/>
      <c r="G10" s="40"/>
      <c r="H10" s="46"/>
    </row>
    <row r="11" s="2" customFormat="1" ht="16.8" customHeight="1">
      <c r="A11" s="40"/>
      <c r="B11" s="46"/>
      <c r="C11" s="286" t="s">
        <v>142</v>
      </c>
      <c r="D11" s="287" t="s">
        <v>143</v>
      </c>
      <c r="E11" s="288" t="s">
        <v>83</v>
      </c>
      <c r="F11" s="289">
        <v>3.7000000000000002</v>
      </c>
      <c r="G11" s="40"/>
      <c r="H11" s="46"/>
    </row>
    <row r="12" s="2" customFormat="1" ht="16.8" customHeight="1">
      <c r="A12" s="40"/>
      <c r="B12" s="46"/>
      <c r="C12" s="290" t="s">
        <v>19</v>
      </c>
      <c r="D12" s="290" t="s">
        <v>688</v>
      </c>
      <c r="E12" s="19" t="s">
        <v>19</v>
      </c>
      <c r="F12" s="291">
        <v>0</v>
      </c>
      <c r="G12" s="40"/>
      <c r="H12" s="46"/>
    </row>
    <row r="13" s="2" customFormat="1" ht="16.8" customHeight="1">
      <c r="A13" s="40"/>
      <c r="B13" s="46"/>
      <c r="C13" s="290" t="s">
        <v>19</v>
      </c>
      <c r="D13" s="290" t="s">
        <v>1237</v>
      </c>
      <c r="E13" s="19" t="s">
        <v>19</v>
      </c>
      <c r="F13" s="291">
        <v>3.7000000000000002</v>
      </c>
      <c r="G13" s="40"/>
      <c r="H13" s="46"/>
    </row>
    <row r="14" s="2" customFormat="1" ht="16.8" customHeight="1">
      <c r="A14" s="40"/>
      <c r="B14" s="46"/>
      <c r="C14" s="290" t="s">
        <v>19</v>
      </c>
      <c r="D14" s="290" t="s">
        <v>285</v>
      </c>
      <c r="E14" s="19" t="s">
        <v>19</v>
      </c>
      <c r="F14" s="291">
        <v>3.7000000000000002</v>
      </c>
      <c r="G14" s="40"/>
      <c r="H14" s="46"/>
    </row>
    <row r="15" s="2" customFormat="1" ht="16.8" customHeight="1">
      <c r="A15" s="40"/>
      <c r="B15" s="46"/>
      <c r="C15" s="292" t="s">
        <v>1238</v>
      </c>
      <c r="D15" s="40"/>
      <c r="E15" s="40"/>
      <c r="F15" s="40"/>
      <c r="G15" s="40"/>
      <c r="H15" s="46"/>
    </row>
    <row r="16" s="2" customFormat="1" ht="16.8" customHeight="1">
      <c r="A16" s="40"/>
      <c r="B16" s="46"/>
      <c r="C16" s="290" t="s">
        <v>835</v>
      </c>
      <c r="D16" s="290" t="s">
        <v>836</v>
      </c>
      <c r="E16" s="19" t="s">
        <v>83</v>
      </c>
      <c r="F16" s="291">
        <v>4.7599999999999998</v>
      </c>
      <c r="G16" s="40"/>
      <c r="H16" s="46"/>
    </row>
    <row r="17" s="2" customFormat="1">
      <c r="A17" s="40"/>
      <c r="B17" s="46"/>
      <c r="C17" s="290" t="s">
        <v>841</v>
      </c>
      <c r="D17" s="290" t="s">
        <v>842</v>
      </c>
      <c r="E17" s="19" t="s">
        <v>83</v>
      </c>
      <c r="F17" s="291">
        <v>3.7000000000000002</v>
      </c>
      <c r="G17" s="40"/>
      <c r="H17" s="46"/>
    </row>
    <row r="18" s="2" customFormat="1" ht="16.8" customHeight="1">
      <c r="A18" s="40"/>
      <c r="B18" s="46"/>
      <c r="C18" s="290" t="s">
        <v>861</v>
      </c>
      <c r="D18" s="290" t="s">
        <v>862</v>
      </c>
      <c r="E18" s="19" t="s">
        <v>83</v>
      </c>
      <c r="F18" s="291">
        <v>4.7599999999999998</v>
      </c>
      <c r="G18" s="40"/>
      <c r="H18" s="46"/>
    </row>
    <row r="19" s="2" customFormat="1" ht="16.8" customHeight="1">
      <c r="A19" s="40"/>
      <c r="B19" s="46"/>
      <c r="C19" s="290" t="s">
        <v>910</v>
      </c>
      <c r="D19" s="290" t="s">
        <v>911</v>
      </c>
      <c r="E19" s="19" t="s">
        <v>83</v>
      </c>
      <c r="F19" s="291">
        <v>4.7599999999999998</v>
      </c>
      <c r="G19" s="40"/>
      <c r="H19" s="46"/>
    </row>
    <row r="20" s="2" customFormat="1">
      <c r="A20" s="40"/>
      <c r="B20" s="46"/>
      <c r="C20" s="290" t="s">
        <v>847</v>
      </c>
      <c r="D20" s="290" t="s">
        <v>848</v>
      </c>
      <c r="E20" s="19" t="s">
        <v>83</v>
      </c>
      <c r="F20" s="291">
        <v>3.8849999999999998</v>
      </c>
      <c r="G20" s="40"/>
      <c r="H20" s="46"/>
    </row>
    <row r="21" s="2" customFormat="1" ht="16.8" customHeight="1">
      <c r="A21" s="40"/>
      <c r="B21" s="46"/>
      <c r="C21" s="286" t="s">
        <v>178</v>
      </c>
      <c r="D21" s="287" t="s">
        <v>179</v>
      </c>
      <c r="E21" s="288" t="s">
        <v>83</v>
      </c>
      <c r="F21" s="289">
        <v>1.0600000000000001</v>
      </c>
      <c r="G21" s="40"/>
      <c r="H21" s="46"/>
    </row>
    <row r="22" s="2" customFormat="1" ht="16.8" customHeight="1">
      <c r="A22" s="40"/>
      <c r="B22" s="46"/>
      <c r="C22" s="290" t="s">
        <v>19</v>
      </c>
      <c r="D22" s="290" t="s">
        <v>1239</v>
      </c>
      <c r="E22" s="19" t="s">
        <v>19</v>
      </c>
      <c r="F22" s="291">
        <v>1.0600000000000001</v>
      </c>
      <c r="G22" s="40"/>
      <c r="H22" s="46"/>
    </row>
    <row r="23" s="2" customFormat="1" ht="16.8" customHeight="1">
      <c r="A23" s="40"/>
      <c r="B23" s="46"/>
      <c r="C23" s="292" t="s">
        <v>1238</v>
      </c>
      <c r="D23" s="40"/>
      <c r="E23" s="40"/>
      <c r="F23" s="40"/>
      <c r="G23" s="40"/>
      <c r="H23" s="46"/>
    </row>
    <row r="24" s="2" customFormat="1" ht="16.8" customHeight="1">
      <c r="A24" s="40"/>
      <c r="B24" s="46"/>
      <c r="C24" s="290" t="s">
        <v>835</v>
      </c>
      <c r="D24" s="290" t="s">
        <v>836</v>
      </c>
      <c r="E24" s="19" t="s">
        <v>83</v>
      </c>
      <c r="F24" s="291">
        <v>4.7599999999999998</v>
      </c>
      <c r="G24" s="40"/>
      <c r="H24" s="46"/>
    </row>
    <row r="25" s="2" customFormat="1">
      <c r="A25" s="40"/>
      <c r="B25" s="46"/>
      <c r="C25" s="290" t="s">
        <v>852</v>
      </c>
      <c r="D25" s="290" t="s">
        <v>853</v>
      </c>
      <c r="E25" s="19" t="s">
        <v>83</v>
      </c>
      <c r="F25" s="291">
        <v>1.0600000000000001</v>
      </c>
      <c r="G25" s="40"/>
      <c r="H25" s="46"/>
    </row>
    <row r="26" s="2" customFormat="1" ht="16.8" customHeight="1">
      <c r="A26" s="40"/>
      <c r="B26" s="46"/>
      <c r="C26" s="290" t="s">
        <v>861</v>
      </c>
      <c r="D26" s="290" t="s">
        <v>862</v>
      </c>
      <c r="E26" s="19" t="s">
        <v>83</v>
      </c>
      <c r="F26" s="291">
        <v>4.7599999999999998</v>
      </c>
      <c r="G26" s="40"/>
      <c r="H26" s="46"/>
    </row>
    <row r="27" s="2" customFormat="1" ht="16.8" customHeight="1">
      <c r="A27" s="40"/>
      <c r="B27" s="46"/>
      <c r="C27" s="290" t="s">
        <v>910</v>
      </c>
      <c r="D27" s="290" t="s">
        <v>911</v>
      </c>
      <c r="E27" s="19" t="s">
        <v>83</v>
      </c>
      <c r="F27" s="291">
        <v>4.7599999999999998</v>
      </c>
      <c r="G27" s="40"/>
      <c r="H27" s="46"/>
    </row>
    <row r="28" s="2" customFormat="1" ht="16.8" customHeight="1">
      <c r="A28" s="40"/>
      <c r="B28" s="46"/>
      <c r="C28" s="290" t="s">
        <v>857</v>
      </c>
      <c r="D28" s="290" t="s">
        <v>858</v>
      </c>
      <c r="E28" s="19" t="s">
        <v>83</v>
      </c>
      <c r="F28" s="291">
        <v>1.1659999999999999</v>
      </c>
      <c r="G28" s="40"/>
      <c r="H28" s="46"/>
    </row>
    <row r="29" s="2" customFormat="1" ht="16.8" customHeight="1">
      <c r="A29" s="40"/>
      <c r="B29" s="46"/>
      <c r="C29" s="286" t="s">
        <v>120</v>
      </c>
      <c r="D29" s="287" t="s">
        <v>121</v>
      </c>
      <c r="E29" s="288" t="s">
        <v>83</v>
      </c>
      <c r="F29" s="289">
        <v>12.4</v>
      </c>
      <c r="G29" s="40"/>
      <c r="H29" s="46"/>
    </row>
    <row r="30" s="2" customFormat="1" ht="16.8" customHeight="1">
      <c r="A30" s="40"/>
      <c r="B30" s="46"/>
      <c r="C30" s="290" t="s">
        <v>19</v>
      </c>
      <c r="D30" s="290" t="s">
        <v>1240</v>
      </c>
      <c r="E30" s="19" t="s">
        <v>19</v>
      </c>
      <c r="F30" s="291">
        <v>12.4</v>
      </c>
      <c r="G30" s="40"/>
      <c r="H30" s="46"/>
    </row>
    <row r="31" s="2" customFormat="1" ht="16.8" customHeight="1">
      <c r="A31" s="40"/>
      <c r="B31" s="46"/>
      <c r="C31" s="292" t="s">
        <v>1238</v>
      </c>
      <c r="D31" s="40"/>
      <c r="E31" s="40"/>
      <c r="F31" s="40"/>
      <c r="G31" s="40"/>
      <c r="H31" s="46"/>
    </row>
    <row r="32" s="2" customFormat="1" ht="16.8" customHeight="1">
      <c r="A32" s="40"/>
      <c r="B32" s="46"/>
      <c r="C32" s="290" t="s">
        <v>346</v>
      </c>
      <c r="D32" s="290" t="s">
        <v>347</v>
      </c>
      <c r="E32" s="19" t="s">
        <v>83</v>
      </c>
      <c r="F32" s="291">
        <v>24.800000000000001</v>
      </c>
      <c r="G32" s="40"/>
      <c r="H32" s="46"/>
    </row>
    <row r="33" s="2" customFormat="1" ht="16.8" customHeight="1">
      <c r="A33" s="40"/>
      <c r="B33" s="46"/>
      <c r="C33" s="286" t="s">
        <v>1241</v>
      </c>
      <c r="D33" s="287" t="s">
        <v>1242</v>
      </c>
      <c r="E33" s="288" t="s">
        <v>83</v>
      </c>
      <c r="F33" s="289">
        <v>25.021000000000001</v>
      </c>
      <c r="G33" s="40"/>
      <c r="H33" s="46"/>
    </row>
    <row r="34" s="2" customFormat="1" ht="16.8" customHeight="1">
      <c r="A34" s="40"/>
      <c r="B34" s="46"/>
      <c r="C34" s="290" t="s">
        <v>19</v>
      </c>
      <c r="D34" s="290" t="s">
        <v>1243</v>
      </c>
      <c r="E34" s="19" t="s">
        <v>19</v>
      </c>
      <c r="F34" s="291">
        <v>31.581</v>
      </c>
      <c r="G34" s="40"/>
      <c r="H34" s="46"/>
    </row>
    <row r="35" s="2" customFormat="1" ht="16.8" customHeight="1">
      <c r="A35" s="40"/>
      <c r="B35" s="46"/>
      <c r="C35" s="290" t="s">
        <v>19</v>
      </c>
      <c r="D35" s="290" t="s">
        <v>1244</v>
      </c>
      <c r="E35" s="19" t="s">
        <v>19</v>
      </c>
      <c r="F35" s="291">
        <v>0</v>
      </c>
      <c r="G35" s="40"/>
      <c r="H35" s="46"/>
    </row>
    <row r="36" s="2" customFormat="1" ht="16.8" customHeight="1">
      <c r="A36" s="40"/>
      <c r="B36" s="46"/>
      <c r="C36" s="290" t="s">
        <v>19</v>
      </c>
      <c r="D36" s="290" t="s">
        <v>1245</v>
      </c>
      <c r="E36" s="19" t="s">
        <v>19</v>
      </c>
      <c r="F36" s="291">
        <v>-6.5599999999999996</v>
      </c>
      <c r="G36" s="40"/>
      <c r="H36" s="46"/>
    </row>
    <row r="37" s="2" customFormat="1" ht="16.8" customHeight="1">
      <c r="A37" s="40"/>
      <c r="B37" s="46"/>
      <c r="C37" s="290" t="s">
        <v>19</v>
      </c>
      <c r="D37" s="290" t="s">
        <v>285</v>
      </c>
      <c r="E37" s="19" t="s">
        <v>19</v>
      </c>
      <c r="F37" s="291">
        <v>25.021000000000001</v>
      </c>
      <c r="G37" s="40"/>
      <c r="H37" s="46"/>
    </row>
    <row r="38" s="2" customFormat="1" ht="16.8" customHeight="1">
      <c r="A38" s="40"/>
      <c r="B38" s="46"/>
      <c r="C38" s="286" t="s">
        <v>109</v>
      </c>
      <c r="D38" s="287" t="s">
        <v>110</v>
      </c>
      <c r="E38" s="288" t="s">
        <v>83</v>
      </c>
      <c r="F38" s="289">
        <v>7.2599999999999998</v>
      </c>
      <c r="G38" s="40"/>
      <c r="H38" s="46"/>
    </row>
    <row r="39" s="2" customFormat="1" ht="16.8" customHeight="1">
      <c r="A39" s="40"/>
      <c r="B39" s="46"/>
      <c r="C39" s="290" t="s">
        <v>19</v>
      </c>
      <c r="D39" s="290" t="s">
        <v>1246</v>
      </c>
      <c r="E39" s="19" t="s">
        <v>19</v>
      </c>
      <c r="F39" s="291">
        <v>7.2599999999999998</v>
      </c>
      <c r="G39" s="40"/>
      <c r="H39" s="46"/>
    </row>
    <row r="40" s="2" customFormat="1" ht="16.8" customHeight="1">
      <c r="A40" s="40"/>
      <c r="B40" s="46"/>
      <c r="C40" s="292" t="s">
        <v>1238</v>
      </c>
      <c r="D40" s="40"/>
      <c r="E40" s="40"/>
      <c r="F40" s="40"/>
      <c r="G40" s="40"/>
      <c r="H40" s="46"/>
    </row>
    <row r="41" s="2" customFormat="1" ht="16.8" customHeight="1">
      <c r="A41" s="40"/>
      <c r="B41" s="46"/>
      <c r="C41" s="290" t="s">
        <v>292</v>
      </c>
      <c r="D41" s="290" t="s">
        <v>293</v>
      </c>
      <c r="E41" s="19" t="s">
        <v>83</v>
      </c>
      <c r="F41" s="291">
        <v>52.612000000000002</v>
      </c>
      <c r="G41" s="40"/>
      <c r="H41" s="46"/>
    </row>
    <row r="42" s="2" customFormat="1" ht="16.8" customHeight="1">
      <c r="A42" s="40"/>
      <c r="B42" s="46"/>
      <c r="C42" s="290" t="s">
        <v>943</v>
      </c>
      <c r="D42" s="290" t="s">
        <v>944</v>
      </c>
      <c r="E42" s="19" t="s">
        <v>83</v>
      </c>
      <c r="F42" s="291">
        <v>79.725999999999999</v>
      </c>
      <c r="G42" s="40"/>
      <c r="H42" s="46"/>
    </row>
    <row r="43" s="2" customFormat="1">
      <c r="A43" s="40"/>
      <c r="B43" s="46"/>
      <c r="C43" s="290" t="s">
        <v>333</v>
      </c>
      <c r="D43" s="290" t="s">
        <v>334</v>
      </c>
      <c r="E43" s="19" t="s">
        <v>83</v>
      </c>
      <c r="F43" s="291">
        <v>68.144000000000005</v>
      </c>
      <c r="G43" s="40"/>
      <c r="H43" s="46"/>
    </row>
    <row r="44" s="2" customFormat="1" ht="16.8" customHeight="1">
      <c r="A44" s="40"/>
      <c r="B44" s="46"/>
      <c r="C44" s="290" t="s">
        <v>353</v>
      </c>
      <c r="D44" s="290" t="s">
        <v>354</v>
      </c>
      <c r="E44" s="19" t="s">
        <v>83</v>
      </c>
      <c r="F44" s="291">
        <v>143.18799999999999</v>
      </c>
      <c r="G44" s="40"/>
      <c r="H44" s="46"/>
    </row>
    <row r="45" s="2" customFormat="1" ht="16.8" customHeight="1">
      <c r="A45" s="40"/>
      <c r="B45" s="46"/>
      <c r="C45" s="286" t="s">
        <v>81</v>
      </c>
      <c r="D45" s="287" t="s">
        <v>82</v>
      </c>
      <c r="E45" s="288" t="s">
        <v>83</v>
      </c>
      <c r="F45" s="289">
        <v>7.2599999999999998</v>
      </c>
      <c r="G45" s="40"/>
      <c r="H45" s="46"/>
    </row>
    <row r="46" s="2" customFormat="1" ht="16.8" customHeight="1">
      <c r="A46" s="40"/>
      <c r="B46" s="46"/>
      <c r="C46" s="290" t="s">
        <v>19</v>
      </c>
      <c r="D46" s="290" t="s">
        <v>109</v>
      </c>
      <c r="E46" s="19" t="s">
        <v>19</v>
      </c>
      <c r="F46" s="291">
        <v>7.2599999999999998</v>
      </c>
      <c r="G46" s="40"/>
      <c r="H46" s="46"/>
    </row>
    <row r="47" s="2" customFormat="1" ht="16.8" customHeight="1">
      <c r="A47" s="40"/>
      <c r="B47" s="46"/>
      <c r="C47" s="292" t="s">
        <v>1238</v>
      </c>
      <c r="D47" s="40"/>
      <c r="E47" s="40"/>
      <c r="F47" s="40"/>
      <c r="G47" s="40"/>
      <c r="H47" s="46"/>
    </row>
    <row r="48" s="2" customFormat="1">
      <c r="A48" s="40"/>
      <c r="B48" s="46"/>
      <c r="C48" s="290" t="s">
        <v>955</v>
      </c>
      <c r="D48" s="290" t="s">
        <v>956</v>
      </c>
      <c r="E48" s="19" t="s">
        <v>83</v>
      </c>
      <c r="F48" s="291">
        <v>49.420000000000002</v>
      </c>
      <c r="G48" s="40"/>
      <c r="H48" s="46"/>
    </row>
    <row r="49" s="2" customFormat="1" ht="16.8" customHeight="1">
      <c r="A49" s="40"/>
      <c r="B49" s="46"/>
      <c r="C49" s="286" t="s">
        <v>144</v>
      </c>
      <c r="D49" s="287" t="s">
        <v>145</v>
      </c>
      <c r="E49" s="288" t="s">
        <v>83</v>
      </c>
      <c r="F49" s="289">
        <v>5.04</v>
      </c>
      <c r="G49" s="40"/>
      <c r="H49" s="46"/>
    </row>
    <row r="50" s="2" customFormat="1" ht="16.8" customHeight="1">
      <c r="A50" s="40"/>
      <c r="B50" s="46"/>
      <c r="C50" s="290" t="s">
        <v>19</v>
      </c>
      <c r="D50" s="290" t="s">
        <v>142</v>
      </c>
      <c r="E50" s="19" t="s">
        <v>19</v>
      </c>
      <c r="F50" s="291">
        <v>3.7000000000000002</v>
      </c>
      <c r="G50" s="40"/>
      <c r="H50" s="46"/>
    </row>
    <row r="51" s="2" customFormat="1" ht="16.8" customHeight="1">
      <c r="A51" s="40"/>
      <c r="B51" s="46"/>
      <c r="C51" s="290" t="s">
        <v>19</v>
      </c>
      <c r="D51" s="290" t="s">
        <v>178</v>
      </c>
      <c r="E51" s="19" t="s">
        <v>19</v>
      </c>
      <c r="F51" s="291">
        <v>1.0600000000000001</v>
      </c>
      <c r="G51" s="40"/>
      <c r="H51" s="46"/>
    </row>
    <row r="52" s="2" customFormat="1" ht="16.8" customHeight="1">
      <c r="A52" s="40"/>
      <c r="B52" s="46"/>
      <c r="C52" s="290" t="s">
        <v>19</v>
      </c>
      <c r="D52" s="290" t="s">
        <v>1247</v>
      </c>
      <c r="E52" s="19" t="s">
        <v>19</v>
      </c>
      <c r="F52" s="291">
        <v>0</v>
      </c>
      <c r="G52" s="40"/>
      <c r="H52" s="46"/>
    </row>
    <row r="53" s="2" customFormat="1" ht="16.8" customHeight="1">
      <c r="A53" s="40"/>
      <c r="B53" s="46"/>
      <c r="C53" s="290" t="s">
        <v>19</v>
      </c>
      <c r="D53" s="290" t="s">
        <v>1248</v>
      </c>
      <c r="E53" s="19" t="s">
        <v>19</v>
      </c>
      <c r="F53" s="291">
        <v>0.28000000000000003</v>
      </c>
      <c r="G53" s="40"/>
      <c r="H53" s="46"/>
    </row>
    <row r="54" s="2" customFormat="1" ht="16.8" customHeight="1">
      <c r="A54" s="40"/>
      <c r="B54" s="46"/>
      <c r="C54" s="290" t="s">
        <v>19</v>
      </c>
      <c r="D54" s="290" t="s">
        <v>285</v>
      </c>
      <c r="E54" s="19" t="s">
        <v>19</v>
      </c>
      <c r="F54" s="291">
        <v>5.04</v>
      </c>
      <c r="G54" s="40"/>
      <c r="H54" s="46"/>
    </row>
    <row r="55" s="2" customFormat="1" ht="16.8" customHeight="1">
      <c r="A55" s="40"/>
      <c r="B55" s="46"/>
      <c r="C55" s="292" t="s">
        <v>1238</v>
      </c>
      <c r="D55" s="40"/>
      <c r="E55" s="40"/>
      <c r="F55" s="40"/>
      <c r="G55" s="40"/>
      <c r="H55" s="46"/>
    </row>
    <row r="56" s="2" customFormat="1" ht="16.8" customHeight="1">
      <c r="A56" s="40"/>
      <c r="B56" s="46"/>
      <c r="C56" s="290" t="s">
        <v>866</v>
      </c>
      <c r="D56" s="290" t="s">
        <v>867</v>
      </c>
      <c r="E56" s="19" t="s">
        <v>83</v>
      </c>
      <c r="F56" s="291">
        <v>5.04</v>
      </c>
      <c r="G56" s="40"/>
      <c r="H56" s="46"/>
    </row>
    <row r="57" s="2" customFormat="1" ht="16.8" customHeight="1">
      <c r="A57" s="40"/>
      <c r="B57" s="46"/>
      <c r="C57" s="286" t="s">
        <v>169</v>
      </c>
      <c r="D57" s="287" t="s">
        <v>170</v>
      </c>
      <c r="E57" s="288" t="s">
        <v>83</v>
      </c>
      <c r="F57" s="289">
        <v>9.4499999999999993</v>
      </c>
      <c r="G57" s="40"/>
      <c r="H57" s="46"/>
    </row>
    <row r="58" s="2" customFormat="1" ht="16.8" customHeight="1">
      <c r="A58" s="40"/>
      <c r="B58" s="46"/>
      <c r="C58" s="290" t="s">
        <v>19</v>
      </c>
      <c r="D58" s="290" t="s">
        <v>688</v>
      </c>
      <c r="E58" s="19" t="s">
        <v>19</v>
      </c>
      <c r="F58" s="291">
        <v>0</v>
      </c>
      <c r="G58" s="40"/>
      <c r="H58" s="46"/>
    </row>
    <row r="59" s="2" customFormat="1" ht="16.8" customHeight="1">
      <c r="A59" s="40"/>
      <c r="B59" s="46"/>
      <c r="C59" s="290" t="s">
        <v>19</v>
      </c>
      <c r="D59" s="290" t="s">
        <v>1249</v>
      </c>
      <c r="E59" s="19" t="s">
        <v>19</v>
      </c>
      <c r="F59" s="291">
        <v>3.6000000000000001</v>
      </c>
      <c r="G59" s="40"/>
      <c r="H59" s="46"/>
    </row>
    <row r="60" s="2" customFormat="1" ht="16.8" customHeight="1">
      <c r="A60" s="40"/>
      <c r="B60" s="46"/>
      <c r="C60" s="290" t="s">
        <v>19</v>
      </c>
      <c r="D60" s="290" t="s">
        <v>1250</v>
      </c>
      <c r="E60" s="19" t="s">
        <v>19</v>
      </c>
      <c r="F60" s="291">
        <v>0</v>
      </c>
      <c r="G60" s="40"/>
      <c r="H60" s="46"/>
    </row>
    <row r="61" s="2" customFormat="1" ht="16.8" customHeight="1">
      <c r="A61" s="40"/>
      <c r="B61" s="46"/>
      <c r="C61" s="290" t="s">
        <v>19</v>
      </c>
      <c r="D61" s="290" t="s">
        <v>1251</v>
      </c>
      <c r="E61" s="19" t="s">
        <v>19</v>
      </c>
      <c r="F61" s="291">
        <v>5.8499999999999996</v>
      </c>
      <c r="G61" s="40"/>
      <c r="H61" s="46"/>
    </row>
    <row r="62" s="2" customFormat="1" ht="16.8" customHeight="1">
      <c r="A62" s="40"/>
      <c r="B62" s="46"/>
      <c r="C62" s="290" t="s">
        <v>19</v>
      </c>
      <c r="D62" s="290" t="s">
        <v>285</v>
      </c>
      <c r="E62" s="19" t="s">
        <v>19</v>
      </c>
      <c r="F62" s="291">
        <v>9.4499999999999993</v>
      </c>
      <c r="G62" s="40"/>
      <c r="H62" s="46"/>
    </row>
    <row r="63" s="2" customFormat="1" ht="16.8" customHeight="1">
      <c r="A63" s="40"/>
      <c r="B63" s="46"/>
      <c r="C63" s="292" t="s">
        <v>1238</v>
      </c>
      <c r="D63" s="40"/>
      <c r="E63" s="40"/>
      <c r="F63" s="40"/>
      <c r="G63" s="40"/>
      <c r="H63" s="46"/>
    </row>
    <row r="64" s="2" customFormat="1" ht="16.8" customHeight="1">
      <c r="A64" s="40"/>
      <c r="B64" s="46"/>
      <c r="C64" s="290" t="s">
        <v>1005</v>
      </c>
      <c r="D64" s="290" t="s">
        <v>1006</v>
      </c>
      <c r="E64" s="19" t="s">
        <v>83</v>
      </c>
      <c r="F64" s="291">
        <v>9.4499999999999993</v>
      </c>
      <c r="G64" s="40"/>
      <c r="H64" s="46"/>
    </row>
    <row r="65" s="2" customFormat="1" ht="16.8" customHeight="1">
      <c r="A65" s="40"/>
      <c r="B65" s="46"/>
      <c r="C65" s="286" t="s">
        <v>147</v>
      </c>
      <c r="D65" s="287" t="s">
        <v>148</v>
      </c>
      <c r="E65" s="288" t="s">
        <v>149</v>
      </c>
      <c r="F65" s="289">
        <v>13.433</v>
      </c>
      <c r="G65" s="40"/>
      <c r="H65" s="46"/>
    </row>
    <row r="66" s="2" customFormat="1" ht="16.8" customHeight="1">
      <c r="A66" s="40"/>
      <c r="B66" s="46"/>
      <c r="C66" s="290" t="s">
        <v>19</v>
      </c>
      <c r="D66" s="290" t="s">
        <v>688</v>
      </c>
      <c r="E66" s="19" t="s">
        <v>19</v>
      </c>
      <c r="F66" s="291">
        <v>0</v>
      </c>
      <c r="G66" s="40"/>
      <c r="H66" s="46"/>
    </row>
    <row r="67" s="2" customFormat="1" ht="16.8" customHeight="1">
      <c r="A67" s="40"/>
      <c r="B67" s="46"/>
      <c r="C67" s="290" t="s">
        <v>19</v>
      </c>
      <c r="D67" s="290" t="s">
        <v>1252</v>
      </c>
      <c r="E67" s="19" t="s">
        <v>19</v>
      </c>
      <c r="F67" s="291">
        <v>7.7000000000000002</v>
      </c>
      <c r="G67" s="40"/>
      <c r="H67" s="46"/>
    </row>
    <row r="68" s="2" customFormat="1" ht="16.8" customHeight="1">
      <c r="A68" s="40"/>
      <c r="B68" s="46"/>
      <c r="C68" s="290" t="s">
        <v>19</v>
      </c>
      <c r="D68" s="290" t="s">
        <v>1250</v>
      </c>
      <c r="E68" s="19" t="s">
        <v>19</v>
      </c>
      <c r="F68" s="291">
        <v>0</v>
      </c>
      <c r="G68" s="40"/>
      <c r="H68" s="46"/>
    </row>
    <row r="69" s="2" customFormat="1" ht="16.8" customHeight="1">
      <c r="A69" s="40"/>
      <c r="B69" s="46"/>
      <c r="C69" s="290" t="s">
        <v>19</v>
      </c>
      <c r="D69" s="290" t="s">
        <v>1253</v>
      </c>
      <c r="E69" s="19" t="s">
        <v>19</v>
      </c>
      <c r="F69" s="291">
        <v>2.9249999999999998</v>
      </c>
      <c r="G69" s="40"/>
      <c r="H69" s="46"/>
    </row>
    <row r="70" s="2" customFormat="1" ht="16.8" customHeight="1">
      <c r="A70" s="40"/>
      <c r="B70" s="46"/>
      <c r="C70" s="290" t="s">
        <v>19</v>
      </c>
      <c r="D70" s="290" t="s">
        <v>419</v>
      </c>
      <c r="E70" s="19" t="s">
        <v>19</v>
      </c>
      <c r="F70" s="291">
        <v>0</v>
      </c>
      <c r="G70" s="40"/>
      <c r="H70" s="46"/>
    </row>
    <row r="71" s="2" customFormat="1" ht="16.8" customHeight="1">
      <c r="A71" s="40"/>
      <c r="B71" s="46"/>
      <c r="C71" s="290" t="s">
        <v>19</v>
      </c>
      <c r="D71" s="290" t="s">
        <v>1254</v>
      </c>
      <c r="E71" s="19" t="s">
        <v>19</v>
      </c>
      <c r="F71" s="291">
        <v>2.8079999999999998</v>
      </c>
      <c r="G71" s="40"/>
      <c r="H71" s="46"/>
    </row>
    <row r="72" s="2" customFormat="1" ht="16.8" customHeight="1">
      <c r="A72" s="40"/>
      <c r="B72" s="46"/>
      <c r="C72" s="290" t="s">
        <v>19</v>
      </c>
      <c r="D72" s="290" t="s">
        <v>285</v>
      </c>
      <c r="E72" s="19" t="s">
        <v>19</v>
      </c>
      <c r="F72" s="291">
        <v>13.433</v>
      </c>
      <c r="G72" s="40"/>
      <c r="H72" s="46"/>
    </row>
    <row r="73" s="2" customFormat="1" ht="16.8" customHeight="1">
      <c r="A73" s="40"/>
      <c r="B73" s="46"/>
      <c r="C73" s="292" t="s">
        <v>1238</v>
      </c>
      <c r="D73" s="40"/>
      <c r="E73" s="40"/>
      <c r="F73" s="40"/>
      <c r="G73" s="40"/>
      <c r="H73" s="46"/>
    </row>
    <row r="74" s="2" customFormat="1" ht="16.8" customHeight="1">
      <c r="A74" s="40"/>
      <c r="B74" s="46"/>
      <c r="C74" s="290" t="s">
        <v>871</v>
      </c>
      <c r="D74" s="290" t="s">
        <v>872</v>
      </c>
      <c r="E74" s="19" t="s">
        <v>299</v>
      </c>
      <c r="F74" s="291">
        <v>13.433</v>
      </c>
      <c r="G74" s="40"/>
      <c r="H74" s="46"/>
    </row>
    <row r="75" s="2" customFormat="1" ht="16.8" customHeight="1">
      <c r="A75" s="40"/>
      <c r="B75" s="46"/>
      <c r="C75" s="290" t="s">
        <v>904</v>
      </c>
      <c r="D75" s="290" t="s">
        <v>905</v>
      </c>
      <c r="E75" s="19" t="s">
        <v>299</v>
      </c>
      <c r="F75" s="291">
        <v>13.433</v>
      </c>
      <c r="G75" s="40"/>
      <c r="H75" s="46"/>
    </row>
    <row r="76" s="2" customFormat="1" ht="16.8" customHeight="1">
      <c r="A76" s="40"/>
      <c r="B76" s="46"/>
      <c r="C76" s="286" t="s">
        <v>123</v>
      </c>
      <c r="D76" s="287" t="s">
        <v>124</v>
      </c>
      <c r="E76" s="288" t="s">
        <v>83</v>
      </c>
      <c r="F76" s="289">
        <v>21.402000000000001</v>
      </c>
      <c r="G76" s="40"/>
      <c r="H76" s="46"/>
    </row>
    <row r="77" s="2" customFormat="1" ht="16.8" customHeight="1">
      <c r="A77" s="40"/>
      <c r="B77" s="46"/>
      <c r="C77" s="290" t="s">
        <v>19</v>
      </c>
      <c r="D77" s="290" t="s">
        <v>1255</v>
      </c>
      <c r="E77" s="19" t="s">
        <v>19</v>
      </c>
      <c r="F77" s="291">
        <v>21.402000000000001</v>
      </c>
      <c r="G77" s="40"/>
      <c r="H77" s="46"/>
    </row>
    <row r="78" s="2" customFormat="1" ht="16.8" customHeight="1">
      <c r="A78" s="40"/>
      <c r="B78" s="46"/>
      <c r="C78" s="290" t="s">
        <v>19</v>
      </c>
      <c r="D78" s="290" t="s">
        <v>285</v>
      </c>
      <c r="E78" s="19" t="s">
        <v>19</v>
      </c>
      <c r="F78" s="291">
        <v>21.402000000000001</v>
      </c>
      <c r="G78" s="40"/>
      <c r="H78" s="46"/>
    </row>
    <row r="79" s="2" customFormat="1" ht="16.8" customHeight="1">
      <c r="A79" s="40"/>
      <c r="B79" s="46"/>
      <c r="C79" s="292" t="s">
        <v>1238</v>
      </c>
      <c r="D79" s="40"/>
      <c r="E79" s="40"/>
      <c r="F79" s="40"/>
      <c r="G79" s="40"/>
      <c r="H79" s="46"/>
    </row>
    <row r="80" s="2" customFormat="1" ht="16.8" customHeight="1">
      <c r="A80" s="40"/>
      <c r="B80" s="46"/>
      <c r="C80" s="290" t="s">
        <v>375</v>
      </c>
      <c r="D80" s="290" t="s">
        <v>376</v>
      </c>
      <c r="E80" s="19" t="s">
        <v>83</v>
      </c>
      <c r="F80" s="291">
        <v>22.177</v>
      </c>
      <c r="G80" s="40"/>
      <c r="H80" s="46"/>
    </row>
    <row r="81" s="2" customFormat="1" ht="16.8" customHeight="1">
      <c r="A81" s="40"/>
      <c r="B81" s="46"/>
      <c r="C81" s="286" t="s">
        <v>102</v>
      </c>
      <c r="D81" s="287" t="s">
        <v>103</v>
      </c>
      <c r="E81" s="288" t="s">
        <v>83</v>
      </c>
      <c r="F81" s="289">
        <v>13.842000000000001</v>
      </c>
      <c r="G81" s="40"/>
      <c r="H81" s="46"/>
    </row>
    <row r="82" s="2" customFormat="1" ht="16.8" customHeight="1">
      <c r="A82" s="40"/>
      <c r="B82" s="46"/>
      <c r="C82" s="290" t="s">
        <v>19</v>
      </c>
      <c r="D82" s="290" t="s">
        <v>1256</v>
      </c>
      <c r="E82" s="19" t="s">
        <v>19</v>
      </c>
      <c r="F82" s="291">
        <v>15.242000000000001</v>
      </c>
      <c r="G82" s="40"/>
      <c r="H82" s="46"/>
    </row>
    <row r="83" s="2" customFormat="1" ht="16.8" customHeight="1">
      <c r="A83" s="40"/>
      <c r="B83" s="46"/>
      <c r="C83" s="290" t="s">
        <v>19</v>
      </c>
      <c r="D83" s="290" t="s">
        <v>1257</v>
      </c>
      <c r="E83" s="19" t="s">
        <v>19</v>
      </c>
      <c r="F83" s="291">
        <v>-1.3999999999999999</v>
      </c>
      <c r="G83" s="40"/>
      <c r="H83" s="46"/>
    </row>
    <row r="84" s="2" customFormat="1" ht="16.8" customHeight="1">
      <c r="A84" s="40"/>
      <c r="B84" s="46"/>
      <c r="C84" s="290" t="s">
        <v>19</v>
      </c>
      <c r="D84" s="290" t="s">
        <v>285</v>
      </c>
      <c r="E84" s="19" t="s">
        <v>19</v>
      </c>
      <c r="F84" s="291">
        <v>13.842000000000001</v>
      </c>
      <c r="G84" s="40"/>
      <c r="H84" s="46"/>
    </row>
    <row r="85" s="2" customFormat="1" ht="16.8" customHeight="1">
      <c r="A85" s="40"/>
      <c r="B85" s="46"/>
      <c r="C85" s="292" t="s">
        <v>1238</v>
      </c>
      <c r="D85" s="40"/>
      <c r="E85" s="40"/>
      <c r="F85" s="40"/>
      <c r="G85" s="40"/>
      <c r="H85" s="46"/>
    </row>
    <row r="86" s="2" customFormat="1" ht="16.8" customHeight="1">
      <c r="A86" s="40"/>
      <c r="B86" s="46"/>
      <c r="C86" s="290" t="s">
        <v>275</v>
      </c>
      <c r="D86" s="290" t="s">
        <v>276</v>
      </c>
      <c r="E86" s="19" t="s">
        <v>83</v>
      </c>
      <c r="F86" s="291">
        <v>172.46299999999999</v>
      </c>
      <c r="G86" s="40"/>
      <c r="H86" s="46"/>
    </row>
    <row r="87" s="2" customFormat="1" ht="16.8" customHeight="1">
      <c r="A87" s="40"/>
      <c r="B87" s="46"/>
      <c r="C87" s="290" t="s">
        <v>280</v>
      </c>
      <c r="D87" s="290" t="s">
        <v>281</v>
      </c>
      <c r="E87" s="19" t="s">
        <v>83</v>
      </c>
      <c r="F87" s="291">
        <v>172.46299999999999</v>
      </c>
      <c r="G87" s="40"/>
      <c r="H87" s="46"/>
    </row>
    <row r="88" s="2" customFormat="1" ht="16.8" customHeight="1">
      <c r="A88" s="40"/>
      <c r="B88" s="46"/>
      <c r="C88" s="290" t="s">
        <v>286</v>
      </c>
      <c r="D88" s="290" t="s">
        <v>287</v>
      </c>
      <c r="E88" s="19" t="s">
        <v>83</v>
      </c>
      <c r="F88" s="291">
        <v>172.46299999999999</v>
      </c>
      <c r="G88" s="40"/>
      <c r="H88" s="46"/>
    </row>
    <row r="89" s="2" customFormat="1" ht="16.8" customHeight="1">
      <c r="A89" s="40"/>
      <c r="B89" s="46"/>
      <c r="C89" s="290" t="s">
        <v>1160</v>
      </c>
      <c r="D89" s="290" t="s">
        <v>1161</v>
      </c>
      <c r="E89" s="19" t="s">
        <v>83</v>
      </c>
      <c r="F89" s="291">
        <v>172.46299999999999</v>
      </c>
      <c r="G89" s="40"/>
      <c r="H89" s="46"/>
    </row>
    <row r="90" s="2" customFormat="1" ht="16.8" customHeight="1">
      <c r="A90" s="40"/>
      <c r="B90" s="46"/>
      <c r="C90" s="290" t="s">
        <v>1190</v>
      </c>
      <c r="D90" s="290" t="s">
        <v>1191</v>
      </c>
      <c r="E90" s="19" t="s">
        <v>83</v>
      </c>
      <c r="F90" s="291">
        <v>288.29599999999999</v>
      </c>
      <c r="G90" s="40"/>
      <c r="H90" s="46"/>
    </row>
    <row r="91" s="2" customFormat="1">
      <c r="A91" s="40"/>
      <c r="B91" s="46"/>
      <c r="C91" s="290" t="s">
        <v>1202</v>
      </c>
      <c r="D91" s="290" t="s">
        <v>1203</v>
      </c>
      <c r="E91" s="19" t="s">
        <v>83</v>
      </c>
      <c r="F91" s="291">
        <v>262.08699999999999</v>
      </c>
      <c r="G91" s="40"/>
      <c r="H91" s="46"/>
    </row>
    <row r="92" s="2" customFormat="1" ht="16.8" customHeight="1">
      <c r="A92" s="40"/>
      <c r="B92" s="46"/>
      <c r="C92" s="286" t="s">
        <v>95</v>
      </c>
      <c r="D92" s="287" t="s">
        <v>96</v>
      </c>
      <c r="E92" s="288" t="s">
        <v>83</v>
      </c>
      <c r="F92" s="289">
        <v>2.0739999999999998</v>
      </c>
      <c r="G92" s="40"/>
      <c r="H92" s="46"/>
    </row>
    <row r="93" s="2" customFormat="1" ht="16.8" customHeight="1">
      <c r="A93" s="40"/>
      <c r="B93" s="46"/>
      <c r="C93" s="290" t="s">
        <v>19</v>
      </c>
      <c r="D93" s="290" t="s">
        <v>1258</v>
      </c>
      <c r="E93" s="19" t="s">
        <v>19</v>
      </c>
      <c r="F93" s="291">
        <v>2.0739999999999998</v>
      </c>
      <c r="G93" s="40"/>
      <c r="H93" s="46"/>
    </row>
    <row r="94" s="2" customFormat="1" ht="16.8" customHeight="1">
      <c r="A94" s="40"/>
      <c r="B94" s="46"/>
      <c r="C94" s="292" t="s">
        <v>1238</v>
      </c>
      <c r="D94" s="40"/>
      <c r="E94" s="40"/>
      <c r="F94" s="40"/>
      <c r="G94" s="40"/>
      <c r="H94" s="46"/>
    </row>
    <row r="95" s="2" customFormat="1" ht="16.8" customHeight="1">
      <c r="A95" s="40"/>
      <c r="B95" s="46"/>
      <c r="C95" s="290" t="s">
        <v>292</v>
      </c>
      <c r="D95" s="290" t="s">
        <v>293</v>
      </c>
      <c r="E95" s="19" t="s">
        <v>83</v>
      </c>
      <c r="F95" s="291">
        <v>52.612000000000002</v>
      </c>
      <c r="G95" s="40"/>
      <c r="H95" s="46"/>
    </row>
    <row r="96" s="2" customFormat="1" ht="16.8" customHeight="1">
      <c r="A96" s="40"/>
      <c r="B96" s="46"/>
      <c r="C96" s="290" t="s">
        <v>943</v>
      </c>
      <c r="D96" s="290" t="s">
        <v>944</v>
      </c>
      <c r="E96" s="19" t="s">
        <v>83</v>
      </c>
      <c r="F96" s="291">
        <v>79.725999999999999</v>
      </c>
      <c r="G96" s="40"/>
      <c r="H96" s="46"/>
    </row>
    <row r="97" s="2" customFormat="1" ht="16.8" customHeight="1">
      <c r="A97" s="40"/>
      <c r="B97" s="46"/>
      <c r="C97" s="290" t="s">
        <v>1179</v>
      </c>
      <c r="D97" s="290" t="s">
        <v>1180</v>
      </c>
      <c r="E97" s="19" t="s">
        <v>83</v>
      </c>
      <c r="F97" s="291">
        <v>71.822999999999993</v>
      </c>
      <c r="G97" s="40"/>
      <c r="H97" s="46"/>
    </row>
    <row r="98" s="2" customFormat="1">
      <c r="A98" s="40"/>
      <c r="B98" s="46"/>
      <c r="C98" s="290" t="s">
        <v>955</v>
      </c>
      <c r="D98" s="290" t="s">
        <v>956</v>
      </c>
      <c r="E98" s="19" t="s">
        <v>83</v>
      </c>
      <c r="F98" s="291">
        <v>49.420000000000002</v>
      </c>
      <c r="G98" s="40"/>
      <c r="H98" s="46"/>
    </row>
    <row r="99" s="2" customFormat="1" ht="16.8" customHeight="1">
      <c r="A99" s="40"/>
      <c r="B99" s="46"/>
      <c r="C99" s="286" t="s">
        <v>114</v>
      </c>
      <c r="D99" s="287" t="s">
        <v>115</v>
      </c>
      <c r="E99" s="288" t="s">
        <v>83</v>
      </c>
      <c r="F99" s="289">
        <v>3.7000000000000002</v>
      </c>
      <c r="G99" s="40"/>
      <c r="H99" s="46"/>
    </row>
    <row r="100" s="2" customFormat="1" ht="16.8" customHeight="1">
      <c r="A100" s="40"/>
      <c r="B100" s="46"/>
      <c r="C100" s="290" t="s">
        <v>19</v>
      </c>
      <c r="D100" s="290" t="s">
        <v>1259</v>
      </c>
      <c r="E100" s="19" t="s">
        <v>19</v>
      </c>
      <c r="F100" s="291">
        <v>3.7000000000000002</v>
      </c>
      <c r="G100" s="40"/>
      <c r="H100" s="46"/>
    </row>
    <row r="101" s="2" customFormat="1" ht="16.8" customHeight="1">
      <c r="A101" s="40"/>
      <c r="B101" s="46"/>
      <c r="C101" s="292" t="s">
        <v>1238</v>
      </c>
      <c r="D101" s="40"/>
      <c r="E101" s="40"/>
      <c r="F101" s="40"/>
      <c r="G101" s="40"/>
      <c r="H101" s="46"/>
    </row>
    <row r="102" s="2" customFormat="1" ht="16.8" customHeight="1">
      <c r="A102" s="40"/>
      <c r="B102" s="46"/>
      <c r="C102" s="290" t="s">
        <v>292</v>
      </c>
      <c r="D102" s="290" t="s">
        <v>293</v>
      </c>
      <c r="E102" s="19" t="s">
        <v>83</v>
      </c>
      <c r="F102" s="291">
        <v>52.612000000000002</v>
      </c>
      <c r="G102" s="40"/>
      <c r="H102" s="46"/>
    </row>
    <row r="103" s="2" customFormat="1" ht="16.8" customHeight="1">
      <c r="A103" s="40"/>
      <c r="B103" s="46"/>
      <c r="C103" s="290" t="s">
        <v>324</v>
      </c>
      <c r="D103" s="290" t="s">
        <v>325</v>
      </c>
      <c r="E103" s="19" t="s">
        <v>83</v>
      </c>
      <c r="F103" s="291">
        <v>4.7599999999999998</v>
      </c>
      <c r="G103" s="40"/>
      <c r="H103" s="46"/>
    </row>
    <row r="104" s="2" customFormat="1" ht="16.8" customHeight="1">
      <c r="A104" s="40"/>
      <c r="B104" s="46"/>
      <c r="C104" s="290" t="s">
        <v>595</v>
      </c>
      <c r="D104" s="290" t="s">
        <v>596</v>
      </c>
      <c r="E104" s="19" t="s">
        <v>83</v>
      </c>
      <c r="F104" s="291">
        <v>67.063000000000002</v>
      </c>
      <c r="G104" s="40"/>
      <c r="H104" s="46"/>
    </row>
    <row r="105" s="2" customFormat="1" ht="16.8" customHeight="1">
      <c r="A105" s="40"/>
      <c r="B105" s="46"/>
      <c r="C105" s="290" t="s">
        <v>604</v>
      </c>
      <c r="D105" s="290" t="s">
        <v>605</v>
      </c>
      <c r="E105" s="19" t="s">
        <v>83</v>
      </c>
      <c r="F105" s="291">
        <v>4.7599999999999998</v>
      </c>
      <c r="G105" s="40"/>
      <c r="H105" s="46"/>
    </row>
    <row r="106" s="2" customFormat="1" ht="16.8" customHeight="1">
      <c r="A106" s="40"/>
      <c r="B106" s="46"/>
      <c r="C106" s="290" t="s">
        <v>616</v>
      </c>
      <c r="D106" s="290" t="s">
        <v>617</v>
      </c>
      <c r="E106" s="19" t="s">
        <v>83</v>
      </c>
      <c r="F106" s="291">
        <v>4.7599999999999998</v>
      </c>
      <c r="G106" s="40"/>
      <c r="H106" s="46"/>
    </row>
    <row r="107" s="2" customFormat="1" ht="16.8" customHeight="1">
      <c r="A107" s="40"/>
      <c r="B107" s="46"/>
      <c r="C107" s="290" t="s">
        <v>925</v>
      </c>
      <c r="D107" s="290" t="s">
        <v>926</v>
      </c>
      <c r="E107" s="19" t="s">
        <v>83</v>
      </c>
      <c r="F107" s="291">
        <v>67.063000000000002</v>
      </c>
      <c r="G107" s="40"/>
      <c r="H107" s="46"/>
    </row>
    <row r="108" s="2" customFormat="1" ht="16.8" customHeight="1">
      <c r="A108" s="40"/>
      <c r="B108" s="46"/>
      <c r="C108" s="290" t="s">
        <v>931</v>
      </c>
      <c r="D108" s="290" t="s">
        <v>932</v>
      </c>
      <c r="E108" s="19" t="s">
        <v>83</v>
      </c>
      <c r="F108" s="291">
        <v>134.12600000000001</v>
      </c>
      <c r="G108" s="40"/>
      <c r="H108" s="46"/>
    </row>
    <row r="109" s="2" customFormat="1" ht="16.8" customHeight="1">
      <c r="A109" s="40"/>
      <c r="B109" s="46"/>
      <c r="C109" s="290" t="s">
        <v>937</v>
      </c>
      <c r="D109" s="290" t="s">
        <v>938</v>
      </c>
      <c r="E109" s="19" t="s">
        <v>83</v>
      </c>
      <c r="F109" s="291">
        <v>134.12600000000001</v>
      </c>
      <c r="G109" s="40"/>
      <c r="H109" s="46"/>
    </row>
    <row r="110" s="2" customFormat="1" ht="16.8" customHeight="1">
      <c r="A110" s="40"/>
      <c r="B110" s="46"/>
      <c r="C110" s="290" t="s">
        <v>949</v>
      </c>
      <c r="D110" s="290" t="s">
        <v>950</v>
      </c>
      <c r="E110" s="19" t="s">
        <v>83</v>
      </c>
      <c r="F110" s="291">
        <v>67.063000000000002</v>
      </c>
      <c r="G110" s="40"/>
      <c r="H110" s="46"/>
    </row>
    <row r="111" s="2" customFormat="1" ht="16.8" customHeight="1">
      <c r="A111" s="40"/>
      <c r="B111" s="46"/>
      <c r="C111" s="290" t="s">
        <v>1179</v>
      </c>
      <c r="D111" s="290" t="s">
        <v>1180</v>
      </c>
      <c r="E111" s="19" t="s">
        <v>83</v>
      </c>
      <c r="F111" s="291">
        <v>71.822999999999993</v>
      </c>
      <c r="G111" s="40"/>
      <c r="H111" s="46"/>
    </row>
    <row r="112" s="2" customFormat="1">
      <c r="A112" s="40"/>
      <c r="B112" s="46"/>
      <c r="C112" s="290" t="s">
        <v>333</v>
      </c>
      <c r="D112" s="290" t="s">
        <v>334</v>
      </c>
      <c r="E112" s="19" t="s">
        <v>83</v>
      </c>
      <c r="F112" s="291">
        <v>68.144000000000005</v>
      </c>
      <c r="G112" s="40"/>
      <c r="H112" s="46"/>
    </row>
    <row r="113" s="2" customFormat="1" ht="16.8" customHeight="1">
      <c r="A113" s="40"/>
      <c r="B113" s="46"/>
      <c r="C113" s="290" t="s">
        <v>353</v>
      </c>
      <c r="D113" s="290" t="s">
        <v>354</v>
      </c>
      <c r="E113" s="19" t="s">
        <v>83</v>
      </c>
      <c r="F113" s="291">
        <v>143.18799999999999</v>
      </c>
      <c r="G113" s="40"/>
      <c r="H113" s="46"/>
    </row>
    <row r="114" s="2" customFormat="1" ht="16.8" customHeight="1">
      <c r="A114" s="40"/>
      <c r="B114" s="46"/>
      <c r="C114" s="290" t="s">
        <v>383</v>
      </c>
      <c r="D114" s="290" t="s">
        <v>384</v>
      </c>
      <c r="E114" s="19" t="s">
        <v>83</v>
      </c>
      <c r="F114" s="291">
        <v>4.7599999999999998</v>
      </c>
      <c r="G114" s="40"/>
      <c r="H114" s="46"/>
    </row>
    <row r="115" s="2" customFormat="1" ht="16.8" customHeight="1">
      <c r="A115" s="40"/>
      <c r="B115" s="46"/>
      <c r="C115" s="290" t="s">
        <v>622</v>
      </c>
      <c r="D115" s="290" t="s">
        <v>623</v>
      </c>
      <c r="E115" s="19" t="s">
        <v>83</v>
      </c>
      <c r="F115" s="291">
        <v>5.2359999999999998</v>
      </c>
      <c r="G115" s="40"/>
      <c r="H115" s="46"/>
    </row>
    <row r="116" s="2" customFormat="1" ht="16.8" customHeight="1">
      <c r="A116" s="40"/>
      <c r="B116" s="46"/>
      <c r="C116" s="286" t="s">
        <v>181</v>
      </c>
      <c r="D116" s="287" t="s">
        <v>182</v>
      </c>
      <c r="E116" s="288" t="s">
        <v>83</v>
      </c>
      <c r="F116" s="289">
        <v>1.0600000000000001</v>
      </c>
      <c r="G116" s="40"/>
      <c r="H116" s="46"/>
    </row>
    <row r="117" s="2" customFormat="1" ht="16.8" customHeight="1">
      <c r="A117" s="40"/>
      <c r="B117" s="46"/>
      <c r="C117" s="290" t="s">
        <v>19</v>
      </c>
      <c r="D117" s="290" t="s">
        <v>1260</v>
      </c>
      <c r="E117" s="19" t="s">
        <v>19</v>
      </c>
      <c r="F117" s="291">
        <v>1.0600000000000001</v>
      </c>
      <c r="G117" s="40"/>
      <c r="H117" s="46"/>
    </row>
    <row r="118" s="2" customFormat="1" ht="16.8" customHeight="1">
      <c r="A118" s="40"/>
      <c r="B118" s="46"/>
      <c r="C118" s="292" t="s">
        <v>1238</v>
      </c>
      <c r="D118" s="40"/>
      <c r="E118" s="40"/>
      <c r="F118" s="40"/>
      <c r="G118" s="40"/>
      <c r="H118" s="46"/>
    </row>
    <row r="119" s="2" customFormat="1" ht="16.8" customHeight="1">
      <c r="A119" s="40"/>
      <c r="B119" s="46"/>
      <c r="C119" s="290" t="s">
        <v>324</v>
      </c>
      <c r="D119" s="290" t="s">
        <v>325</v>
      </c>
      <c r="E119" s="19" t="s">
        <v>83</v>
      </c>
      <c r="F119" s="291">
        <v>4.7599999999999998</v>
      </c>
      <c r="G119" s="40"/>
      <c r="H119" s="46"/>
    </row>
    <row r="120" s="2" customFormat="1" ht="16.8" customHeight="1">
      <c r="A120" s="40"/>
      <c r="B120" s="46"/>
      <c r="C120" s="290" t="s">
        <v>595</v>
      </c>
      <c r="D120" s="290" t="s">
        <v>596</v>
      </c>
      <c r="E120" s="19" t="s">
        <v>83</v>
      </c>
      <c r="F120" s="291">
        <v>67.063000000000002</v>
      </c>
      <c r="G120" s="40"/>
      <c r="H120" s="46"/>
    </row>
    <row r="121" s="2" customFormat="1" ht="16.8" customHeight="1">
      <c r="A121" s="40"/>
      <c r="B121" s="46"/>
      <c r="C121" s="290" t="s">
        <v>604</v>
      </c>
      <c r="D121" s="290" t="s">
        <v>605</v>
      </c>
      <c r="E121" s="19" t="s">
        <v>83</v>
      </c>
      <c r="F121" s="291">
        <v>4.7599999999999998</v>
      </c>
      <c r="G121" s="40"/>
      <c r="H121" s="46"/>
    </row>
    <row r="122" s="2" customFormat="1" ht="16.8" customHeight="1">
      <c r="A122" s="40"/>
      <c r="B122" s="46"/>
      <c r="C122" s="290" t="s">
        <v>616</v>
      </c>
      <c r="D122" s="290" t="s">
        <v>617</v>
      </c>
      <c r="E122" s="19" t="s">
        <v>83</v>
      </c>
      <c r="F122" s="291">
        <v>4.7599999999999998</v>
      </c>
      <c r="G122" s="40"/>
      <c r="H122" s="46"/>
    </row>
    <row r="123" s="2" customFormat="1" ht="16.8" customHeight="1">
      <c r="A123" s="40"/>
      <c r="B123" s="46"/>
      <c r="C123" s="290" t="s">
        <v>627</v>
      </c>
      <c r="D123" s="290" t="s">
        <v>628</v>
      </c>
      <c r="E123" s="19" t="s">
        <v>83</v>
      </c>
      <c r="F123" s="291">
        <v>1.0600000000000001</v>
      </c>
      <c r="G123" s="40"/>
      <c r="H123" s="46"/>
    </row>
    <row r="124" s="2" customFormat="1" ht="16.8" customHeight="1">
      <c r="A124" s="40"/>
      <c r="B124" s="46"/>
      <c r="C124" s="290" t="s">
        <v>925</v>
      </c>
      <c r="D124" s="290" t="s">
        <v>926</v>
      </c>
      <c r="E124" s="19" t="s">
        <v>83</v>
      </c>
      <c r="F124" s="291">
        <v>67.063000000000002</v>
      </c>
      <c r="G124" s="40"/>
      <c r="H124" s="46"/>
    </row>
    <row r="125" s="2" customFormat="1" ht="16.8" customHeight="1">
      <c r="A125" s="40"/>
      <c r="B125" s="46"/>
      <c r="C125" s="290" t="s">
        <v>931</v>
      </c>
      <c r="D125" s="290" t="s">
        <v>932</v>
      </c>
      <c r="E125" s="19" t="s">
        <v>83</v>
      </c>
      <c r="F125" s="291">
        <v>134.12600000000001</v>
      </c>
      <c r="G125" s="40"/>
      <c r="H125" s="46"/>
    </row>
    <row r="126" s="2" customFormat="1" ht="16.8" customHeight="1">
      <c r="A126" s="40"/>
      <c r="B126" s="46"/>
      <c r="C126" s="290" t="s">
        <v>937</v>
      </c>
      <c r="D126" s="290" t="s">
        <v>938</v>
      </c>
      <c r="E126" s="19" t="s">
        <v>83</v>
      </c>
      <c r="F126" s="291">
        <v>134.12600000000001</v>
      </c>
      <c r="G126" s="40"/>
      <c r="H126" s="46"/>
    </row>
    <row r="127" s="2" customFormat="1" ht="16.8" customHeight="1">
      <c r="A127" s="40"/>
      <c r="B127" s="46"/>
      <c r="C127" s="290" t="s">
        <v>949</v>
      </c>
      <c r="D127" s="290" t="s">
        <v>950</v>
      </c>
      <c r="E127" s="19" t="s">
        <v>83</v>
      </c>
      <c r="F127" s="291">
        <v>67.063000000000002</v>
      </c>
      <c r="G127" s="40"/>
      <c r="H127" s="46"/>
    </row>
    <row r="128" s="2" customFormat="1" ht="16.8" customHeight="1">
      <c r="A128" s="40"/>
      <c r="B128" s="46"/>
      <c r="C128" s="290" t="s">
        <v>1179</v>
      </c>
      <c r="D128" s="290" t="s">
        <v>1180</v>
      </c>
      <c r="E128" s="19" t="s">
        <v>83</v>
      </c>
      <c r="F128" s="291">
        <v>71.822999999999993</v>
      </c>
      <c r="G128" s="40"/>
      <c r="H128" s="46"/>
    </row>
    <row r="129" s="2" customFormat="1">
      <c r="A129" s="40"/>
      <c r="B129" s="46"/>
      <c r="C129" s="290" t="s">
        <v>333</v>
      </c>
      <c r="D129" s="290" t="s">
        <v>334</v>
      </c>
      <c r="E129" s="19" t="s">
        <v>83</v>
      </c>
      <c r="F129" s="291">
        <v>68.144000000000005</v>
      </c>
      <c r="G129" s="40"/>
      <c r="H129" s="46"/>
    </row>
    <row r="130" s="2" customFormat="1" ht="16.8" customHeight="1">
      <c r="A130" s="40"/>
      <c r="B130" s="46"/>
      <c r="C130" s="290" t="s">
        <v>353</v>
      </c>
      <c r="D130" s="290" t="s">
        <v>354</v>
      </c>
      <c r="E130" s="19" t="s">
        <v>83</v>
      </c>
      <c r="F130" s="291">
        <v>143.18799999999999</v>
      </c>
      <c r="G130" s="40"/>
      <c r="H130" s="46"/>
    </row>
    <row r="131" s="2" customFormat="1" ht="16.8" customHeight="1">
      <c r="A131" s="40"/>
      <c r="B131" s="46"/>
      <c r="C131" s="290" t="s">
        <v>383</v>
      </c>
      <c r="D131" s="290" t="s">
        <v>384</v>
      </c>
      <c r="E131" s="19" t="s">
        <v>83</v>
      </c>
      <c r="F131" s="291">
        <v>4.7599999999999998</v>
      </c>
      <c r="G131" s="40"/>
      <c r="H131" s="46"/>
    </row>
    <row r="132" s="2" customFormat="1" ht="16.8" customHeight="1">
      <c r="A132" s="40"/>
      <c r="B132" s="46"/>
      <c r="C132" s="290" t="s">
        <v>622</v>
      </c>
      <c r="D132" s="290" t="s">
        <v>623</v>
      </c>
      <c r="E132" s="19" t="s">
        <v>83</v>
      </c>
      <c r="F132" s="291">
        <v>5.2359999999999998</v>
      </c>
      <c r="G132" s="40"/>
      <c r="H132" s="46"/>
    </row>
    <row r="133" s="2" customFormat="1" ht="16.8" customHeight="1">
      <c r="A133" s="40"/>
      <c r="B133" s="46"/>
      <c r="C133" s="286" t="s">
        <v>196</v>
      </c>
      <c r="D133" s="287" t="s">
        <v>197</v>
      </c>
      <c r="E133" s="288" t="s">
        <v>83</v>
      </c>
      <c r="F133" s="289">
        <v>3.5579999999999998</v>
      </c>
      <c r="G133" s="40"/>
      <c r="H133" s="46"/>
    </row>
    <row r="134" s="2" customFormat="1" ht="16.8" customHeight="1">
      <c r="A134" s="40"/>
      <c r="B134" s="46"/>
      <c r="C134" s="290" t="s">
        <v>19</v>
      </c>
      <c r="D134" s="290" t="s">
        <v>1261</v>
      </c>
      <c r="E134" s="19" t="s">
        <v>19</v>
      </c>
      <c r="F134" s="291">
        <v>3.798</v>
      </c>
      <c r="G134" s="40"/>
      <c r="H134" s="46"/>
    </row>
    <row r="135" s="2" customFormat="1" ht="16.8" customHeight="1">
      <c r="A135" s="40"/>
      <c r="B135" s="46"/>
      <c r="C135" s="290" t="s">
        <v>19</v>
      </c>
      <c r="D135" s="290" t="s">
        <v>1262</v>
      </c>
      <c r="E135" s="19" t="s">
        <v>19</v>
      </c>
      <c r="F135" s="291">
        <v>-0.23999999999999999</v>
      </c>
      <c r="G135" s="40"/>
      <c r="H135" s="46"/>
    </row>
    <row r="136" s="2" customFormat="1" ht="16.8" customHeight="1">
      <c r="A136" s="40"/>
      <c r="B136" s="46"/>
      <c r="C136" s="290" t="s">
        <v>19</v>
      </c>
      <c r="D136" s="290" t="s">
        <v>285</v>
      </c>
      <c r="E136" s="19" t="s">
        <v>19</v>
      </c>
      <c r="F136" s="291">
        <v>3.5579999999999998</v>
      </c>
      <c r="G136" s="40"/>
      <c r="H136" s="46"/>
    </row>
    <row r="137" s="2" customFormat="1" ht="16.8" customHeight="1">
      <c r="A137" s="40"/>
      <c r="B137" s="46"/>
      <c r="C137" s="292" t="s">
        <v>1238</v>
      </c>
      <c r="D137" s="40"/>
      <c r="E137" s="40"/>
      <c r="F137" s="40"/>
      <c r="G137" s="40"/>
      <c r="H137" s="46"/>
    </row>
    <row r="138" s="2" customFormat="1" ht="16.8" customHeight="1">
      <c r="A138" s="40"/>
      <c r="B138" s="46"/>
      <c r="C138" s="290" t="s">
        <v>943</v>
      </c>
      <c r="D138" s="290" t="s">
        <v>944</v>
      </c>
      <c r="E138" s="19" t="s">
        <v>83</v>
      </c>
      <c r="F138" s="291">
        <v>79.725999999999999</v>
      </c>
      <c r="G138" s="40"/>
      <c r="H138" s="46"/>
    </row>
    <row r="139" s="2" customFormat="1" ht="16.8" customHeight="1">
      <c r="A139" s="40"/>
      <c r="B139" s="46"/>
      <c r="C139" s="286" t="s">
        <v>172</v>
      </c>
      <c r="D139" s="287" t="s">
        <v>173</v>
      </c>
      <c r="E139" s="288" t="s">
        <v>83</v>
      </c>
      <c r="F139" s="289">
        <v>36.829999999999998</v>
      </c>
      <c r="G139" s="40"/>
      <c r="H139" s="46"/>
    </row>
    <row r="140" s="2" customFormat="1" ht="16.8" customHeight="1">
      <c r="A140" s="40"/>
      <c r="B140" s="46"/>
      <c r="C140" s="290" t="s">
        <v>19</v>
      </c>
      <c r="D140" s="290" t="s">
        <v>1263</v>
      </c>
      <c r="E140" s="19" t="s">
        <v>19</v>
      </c>
      <c r="F140" s="291">
        <v>54.810000000000002</v>
      </c>
      <c r="G140" s="40"/>
      <c r="H140" s="46"/>
    </row>
    <row r="141" s="2" customFormat="1" ht="16.8" customHeight="1">
      <c r="A141" s="40"/>
      <c r="B141" s="46"/>
      <c r="C141" s="290" t="s">
        <v>19</v>
      </c>
      <c r="D141" s="290" t="s">
        <v>1264</v>
      </c>
      <c r="E141" s="19" t="s">
        <v>19</v>
      </c>
      <c r="F141" s="291">
        <v>0</v>
      </c>
      <c r="G141" s="40"/>
      <c r="H141" s="46"/>
    </row>
    <row r="142" s="2" customFormat="1" ht="16.8" customHeight="1">
      <c r="A142" s="40"/>
      <c r="B142" s="46"/>
      <c r="C142" s="290" t="s">
        <v>19</v>
      </c>
      <c r="D142" s="290" t="s">
        <v>1265</v>
      </c>
      <c r="E142" s="19" t="s">
        <v>19</v>
      </c>
      <c r="F142" s="291">
        <v>-11.42</v>
      </c>
      <c r="G142" s="40"/>
      <c r="H142" s="46"/>
    </row>
    <row r="143" s="2" customFormat="1" ht="16.8" customHeight="1">
      <c r="A143" s="40"/>
      <c r="B143" s="46"/>
      <c r="C143" s="290" t="s">
        <v>19</v>
      </c>
      <c r="D143" s="290" t="s">
        <v>1266</v>
      </c>
      <c r="E143" s="19" t="s">
        <v>19</v>
      </c>
      <c r="F143" s="291">
        <v>0</v>
      </c>
      <c r="G143" s="40"/>
      <c r="H143" s="46"/>
    </row>
    <row r="144" s="2" customFormat="1" ht="16.8" customHeight="1">
      <c r="A144" s="40"/>
      <c r="B144" s="46"/>
      <c r="C144" s="290" t="s">
        <v>19</v>
      </c>
      <c r="D144" s="290" t="s">
        <v>1267</v>
      </c>
      <c r="E144" s="19" t="s">
        <v>19</v>
      </c>
      <c r="F144" s="291">
        <v>-7.7000000000000002</v>
      </c>
      <c r="G144" s="40"/>
      <c r="H144" s="46"/>
    </row>
    <row r="145" s="2" customFormat="1" ht="16.8" customHeight="1">
      <c r="A145" s="40"/>
      <c r="B145" s="46"/>
      <c r="C145" s="290" t="s">
        <v>19</v>
      </c>
      <c r="D145" s="290" t="s">
        <v>1268</v>
      </c>
      <c r="E145" s="19" t="s">
        <v>19</v>
      </c>
      <c r="F145" s="291">
        <v>0</v>
      </c>
      <c r="G145" s="40"/>
      <c r="H145" s="46"/>
    </row>
    <row r="146" s="2" customFormat="1" ht="16.8" customHeight="1">
      <c r="A146" s="40"/>
      <c r="B146" s="46"/>
      <c r="C146" s="290" t="s">
        <v>19</v>
      </c>
      <c r="D146" s="290" t="s">
        <v>1269</v>
      </c>
      <c r="E146" s="19" t="s">
        <v>19</v>
      </c>
      <c r="F146" s="291">
        <v>1.1399999999999999</v>
      </c>
      <c r="G146" s="40"/>
      <c r="H146" s="46"/>
    </row>
    <row r="147" s="2" customFormat="1" ht="16.8" customHeight="1">
      <c r="A147" s="40"/>
      <c r="B147" s="46"/>
      <c r="C147" s="290" t="s">
        <v>19</v>
      </c>
      <c r="D147" s="290" t="s">
        <v>285</v>
      </c>
      <c r="E147" s="19" t="s">
        <v>19</v>
      </c>
      <c r="F147" s="291">
        <v>36.829999999999998</v>
      </c>
      <c r="G147" s="40"/>
      <c r="H147" s="46"/>
    </row>
    <row r="148" s="2" customFormat="1" ht="16.8" customHeight="1">
      <c r="A148" s="40"/>
      <c r="B148" s="46"/>
      <c r="C148" s="292" t="s">
        <v>1238</v>
      </c>
      <c r="D148" s="40"/>
      <c r="E148" s="40"/>
      <c r="F148" s="40"/>
      <c r="G148" s="40"/>
      <c r="H148" s="46"/>
    </row>
    <row r="149" s="2" customFormat="1" ht="16.8" customHeight="1">
      <c r="A149" s="40"/>
      <c r="B149" s="46"/>
      <c r="C149" s="290" t="s">
        <v>275</v>
      </c>
      <c r="D149" s="290" t="s">
        <v>276</v>
      </c>
      <c r="E149" s="19" t="s">
        <v>83</v>
      </c>
      <c r="F149" s="291">
        <v>172.46299999999999</v>
      </c>
      <c r="G149" s="40"/>
      <c r="H149" s="46"/>
    </row>
    <row r="150" s="2" customFormat="1" ht="16.8" customHeight="1">
      <c r="A150" s="40"/>
      <c r="B150" s="46"/>
      <c r="C150" s="290" t="s">
        <v>280</v>
      </c>
      <c r="D150" s="290" t="s">
        <v>281</v>
      </c>
      <c r="E150" s="19" t="s">
        <v>83</v>
      </c>
      <c r="F150" s="291">
        <v>172.46299999999999</v>
      </c>
      <c r="G150" s="40"/>
      <c r="H150" s="46"/>
    </row>
    <row r="151" s="2" customFormat="1" ht="16.8" customHeight="1">
      <c r="A151" s="40"/>
      <c r="B151" s="46"/>
      <c r="C151" s="290" t="s">
        <v>286</v>
      </c>
      <c r="D151" s="290" t="s">
        <v>287</v>
      </c>
      <c r="E151" s="19" t="s">
        <v>83</v>
      </c>
      <c r="F151" s="291">
        <v>172.46299999999999</v>
      </c>
      <c r="G151" s="40"/>
      <c r="H151" s="46"/>
    </row>
    <row r="152" s="2" customFormat="1" ht="16.8" customHeight="1">
      <c r="A152" s="40"/>
      <c r="B152" s="46"/>
      <c r="C152" s="290" t="s">
        <v>1160</v>
      </c>
      <c r="D152" s="290" t="s">
        <v>1161</v>
      </c>
      <c r="E152" s="19" t="s">
        <v>83</v>
      </c>
      <c r="F152" s="291">
        <v>172.46299999999999</v>
      </c>
      <c r="G152" s="40"/>
      <c r="H152" s="46"/>
    </row>
    <row r="153" s="2" customFormat="1" ht="16.8" customHeight="1">
      <c r="A153" s="40"/>
      <c r="B153" s="46"/>
      <c r="C153" s="290" t="s">
        <v>1190</v>
      </c>
      <c r="D153" s="290" t="s">
        <v>1191</v>
      </c>
      <c r="E153" s="19" t="s">
        <v>83</v>
      </c>
      <c r="F153" s="291">
        <v>288.29599999999999</v>
      </c>
      <c r="G153" s="40"/>
      <c r="H153" s="46"/>
    </row>
    <row r="154" s="2" customFormat="1">
      <c r="A154" s="40"/>
      <c r="B154" s="46"/>
      <c r="C154" s="290" t="s">
        <v>1202</v>
      </c>
      <c r="D154" s="290" t="s">
        <v>1203</v>
      </c>
      <c r="E154" s="19" t="s">
        <v>83</v>
      </c>
      <c r="F154" s="291">
        <v>262.08699999999999</v>
      </c>
      <c r="G154" s="40"/>
      <c r="H154" s="46"/>
    </row>
    <row r="155" s="2" customFormat="1" ht="16.8" customHeight="1">
      <c r="A155" s="40"/>
      <c r="B155" s="46"/>
      <c r="C155" s="286" t="s">
        <v>111</v>
      </c>
      <c r="D155" s="287" t="s">
        <v>112</v>
      </c>
      <c r="E155" s="288" t="s">
        <v>83</v>
      </c>
      <c r="F155" s="289">
        <v>20.414999999999999</v>
      </c>
      <c r="G155" s="40"/>
      <c r="H155" s="46"/>
    </row>
    <row r="156" s="2" customFormat="1" ht="16.8" customHeight="1">
      <c r="A156" s="40"/>
      <c r="B156" s="46"/>
      <c r="C156" s="290" t="s">
        <v>19</v>
      </c>
      <c r="D156" s="290" t="s">
        <v>1270</v>
      </c>
      <c r="E156" s="19" t="s">
        <v>19</v>
      </c>
      <c r="F156" s="291">
        <v>23.978000000000002</v>
      </c>
      <c r="G156" s="40"/>
      <c r="H156" s="46"/>
    </row>
    <row r="157" s="2" customFormat="1" ht="16.8" customHeight="1">
      <c r="A157" s="40"/>
      <c r="B157" s="46"/>
      <c r="C157" s="290" t="s">
        <v>19</v>
      </c>
      <c r="D157" s="290" t="s">
        <v>1271</v>
      </c>
      <c r="E157" s="19" t="s">
        <v>19</v>
      </c>
      <c r="F157" s="291">
        <v>-3.5630000000000002</v>
      </c>
      <c r="G157" s="40"/>
      <c r="H157" s="46"/>
    </row>
    <row r="158" s="2" customFormat="1" ht="16.8" customHeight="1">
      <c r="A158" s="40"/>
      <c r="B158" s="46"/>
      <c r="C158" s="290" t="s">
        <v>19</v>
      </c>
      <c r="D158" s="290" t="s">
        <v>285</v>
      </c>
      <c r="E158" s="19" t="s">
        <v>19</v>
      </c>
      <c r="F158" s="291">
        <v>20.414999999999999</v>
      </c>
      <c r="G158" s="40"/>
      <c r="H158" s="46"/>
    </row>
    <row r="159" s="2" customFormat="1" ht="16.8" customHeight="1">
      <c r="A159" s="40"/>
      <c r="B159" s="46"/>
      <c r="C159" s="292" t="s">
        <v>1238</v>
      </c>
      <c r="D159" s="40"/>
      <c r="E159" s="40"/>
      <c r="F159" s="40"/>
      <c r="G159" s="40"/>
      <c r="H159" s="46"/>
    </row>
    <row r="160" s="2" customFormat="1" ht="16.8" customHeight="1">
      <c r="A160" s="40"/>
      <c r="B160" s="46"/>
      <c r="C160" s="290" t="s">
        <v>292</v>
      </c>
      <c r="D160" s="290" t="s">
        <v>293</v>
      </c>
      <c r="E160" s="19" t="s">
        <v>83</v>
      </c>
      <c r="F160" s="291">
        <v>52.612000000000002</v>
      </c>
      <c r="G160" s="40"/>
      <c r="H160" s="46"/>
    </row>
    <row r="161" s="2" customFormat="1" ht="16.8" customHeight="1">
      <c r="A161" s="40"/>
      <c r="B161" s="46"/>
      <c r="C161" s="290" t="s">
        <v>474</v>
      </c>
      <c r="D161" s="290" t="s">
        <v>475</v>
      </c>
      <c r="E161" s="19" t="s">
        <v>83</v>
      </c>
      <c r="F161" s="291">
        <v>22.478000000000002</v>
      </c>
      <c r="G161" s="40"/>
      <c r="H161" s="46"/>
    </row>
    <row r="162" s="2" customFormat="1" ht="16.8" customHeight="1">
      <c r="A162" s="40"/>
      <c r="B162" s="46"/>
      <c r="C162" s="290" t="s">
        <v>943</v>
      </c>
      <c r="D162" s="290" t="s">
        <v>944</v>
      </c>
      <c r="E162" s="19" t="s">
        <v>83</v>
      </c>
      <c r="F162" s="291">
        <v>79.725999999999999</v>
      </c>
      <c r="G162" s="40"/>
      <c r="H162" s="46"/>
    </row>
    <row r="163" s="2" customFormat="1">
      <c r="A163" s="40"/>
      <c r="B163" s="46"/>
      <c r="C163" s="290" t="s">
        <v>333</v>
      </c>
      <c r="D163" s="290" t="s">
        <v>334</v>
      </c>
      <c r="E163" s="19" t="s">
        <v>83</v>
      </c>
      <c r="F163" s="291">
        <v>68.144000000000005</v>
      </c>
      <c r="G163" s="40"/>
      <c r="H163" s="46"/>
    </row>
    <row r="164" s="2" customFormat="1" ht="16.8" customHeight="1">
      <c r="A164" s="40"/>
      <c r="B164" s="46"/>
      <c r="C164" s="290" t="s">
        <v>353</v>
      </c>
      <c r="D164" s="290" t="s">
        <v>354</v>
      </c>
      <c r="E164" s="19" t="s">
        <v>83</v>
      </c>
      <c r="F164" s="291">
        <v>143.18799999999999</v>
      </c>
      <c r="G164" s="40"/>
      <c r="H164" s="46"/>
    </row>
    <row r="165" s="2" customFormat="1" ht="16.8" customHeight="1">
      <c r="A165" s="40"/>
      <c r="B165" s="46"/>
      <c r="C165" s="286" t="s">
        <v>86</v>
      </c>
      <c r="D165" s="287" t="s">
        <v>87</v>
      </c>
      <c r="E165" s="288" t="s">
        <v>83</v>
      </c>
      <c r="F165" s="289">
        <v>18.57</v>
      </c>
      <c r="G165" s="40"/>
      <c r="H165" s="46"/>
    </row>
    <row r="166" s="2" customFormat="1" ht="16.8" customHeight="1">
      <c r="A166" s="40"/>
      <c r="B166" s="46"/>
      <c r="C166" s="290" t="s">
        <v>19</v>
      </c>
      <c r="D166" s="290" t="s">
        <v>1272</v>
      </c>
      <c r="E166" s="19" t="s">
        <v>19</v>
      </c>
      <c r="F166" s="291">
        <v>24.323</v>
      </c>
      <c r="G166" s="40"/>
      <c r="H166" s="46"/>
    </row>
    <row r="167" s="2" customFormat="1" ht="16.8" customHeight="1">
      <c r="A167" s="40"/>
      <c r="B167" s="46"/>
      <c r="C167" s="290" t="s">
        <v>19</v>
      </c>
      <c r="D167" s="290" t="s">
        <v>1273</v>
      </c>
      <c r="E167" s="19" t="s">
        <v>19</v>
      </c>
      <c r="F167" s="291">
        <v>-5.7530000000000001</v>
      </c>
      <c r="G167" s="40"/>
      <c r="H167" s="46"/>
    </row>
    <row r="168" s="2" customFormat="1" ht="16.8" customHeight="1">
      <c r="A168" s="40"/>
      <c r="B168" s="46"/>
      <c r="C168" s="290" t="s">
        <v>19</v>
      </c>
      <c r="D168" s="290" t="s">
        <v>285</v>
      </c>
      <c r="E168" s="19" t="s">
        <v>19</v>
      </c>
      <c r="F168" s="291">
        <v>18.57</v>
      </c>
      <c r="G168" s="40"/>
      <c r="H168" s="46"/>
    </row>
    <row r="169" s="2" customFormat="1" ht="16.8" customHeight="1">
      <c r="A169" s="40"/>
      <c r="B169" s="46"/>
      <c r="C169" s="292" t="s">
        <v>1238</v>
      </c>
      <c r="D169" s="40"/>
      <c r="E169" s="40"/>
      <c r="F169" s="40"/>
      <c r="G169" s="40"/>
      <c r="H169" s="46"/>
    </row>
    <row r="170" s="2" customFormat="1" ht="16.8" customHeight="1">
      <c r="A170" s="40"/>
      <c r="B170" s="46"/>
      <c r="C170" s="290" t="s">
        <v>1179</v>
      </c>
      <c r="D170" s="290" t="s">
        <v>1180</v>
      </c>
      <c r="E170" s="19" t="s">
        <v>83</v>
      </c>
      <c r="F170" s="291">
        <v>71.822999999999993</v>
      </c>
      <c r="G170" s="40"/>
      <c r="H170" s="46"/>
    </row>
    <row r="171" s="2" customFormat="1">
      <c r="A171" s="40"/>
      <c r="B171" s="46"/>
      <c r="C171" s="290" t="s">
        <v>955</v>
      </c>
      <c r="D171" s="290" t="s">
        <v>956</v>
      </c>
      <c r="E171" s="19" t="s">
        <v>83</v>
      </c>
      <c r="F171" s="291">
        <v>49.420000000000002</v>
      </c>
      <c r="G171" s="40"/>
      <c r="H171" s="46"/>
    </row>
    <row r="172" s="2" customFormat="1" ht="16.8" customHeight="1">
      <c r="A172" s="40"/>
      <c r="B172" s="46"/>
      <c r="C172" s="286" t="s">
        <v>193</v>
      </c>
      <c r="D172" s="287" t="s">
        <v>194</v>
      </c>
      <c r="E172" s="288" t="s">
        <v>83</v>
      </c>
      <c r="F172" s="289">
        <v>14.52</v>
      </c>
      <c r="G172" s="40"/>
      <c r="H172" s="46"/>
    </row>
    <row r="173" s="2" customFormat="1" ht="16.8" customHeight="1">
      <c r="A173" s="40"/>
      <c r="B173" s="46"/>
      <c r="C173" s="290" t="s">
        <v>19</v>
      </c>
      <c r="D173" s="290" t="s">
        <v>1274</v>
      </c>
      <c r="E173" s="19" t="s">
        <v>19</v>
      </c>
      <c r="F173" s="291">
        <v>13.800000000000001</v>
      </c>
      <c r="G173" s="40"/>
      <c r="H173" s="46"/>
    </row>
    <row r="174" s="2" customFormat="1" ht="16.8" customHeight="1">
      <c r="A174" s="40"/>
      <c r="B174" s="46"/>
      <c r="C174" s="290" t="s">
        <v>19</v>
      </c>
      <c r="D174" s="290" t="s">
        <v>1275</v>
      </c>
      <c r="E174" s="19" t="s">
        <v>19</v>
      </c>
      <c r="F174" s="291">
        <v>0.71999999999999997</v>
      </c>
      <c r="G174" s="40"/>
      <c r="H174" s="46"/>
    </row>
    <row r="175" s="2" customFormat="1" ht="16.8" customHeight="1">
      <c r="A175" s="40"/>
      <c r="B175" s="46"/>
      <c r="C175" s="290" t="s">
        <v>19</v>
      </c>
      <c r="D175" s="290" t="s">
        <v>285</v>
      </c>
      <c r="E175" s="19" t="s">
        <v>19</v>
      </c>
      <c r="F175" s="291">
        <v>14.52</v>
      </c>
      <c r="G175" s="40"/>
      <c r="H175" s="46"/>
    </row>
    <row r="176" s="2" customFormat="1" ht="16.8" customHeight="1">
      <c r="A176" s="40"/>
      <c r="B176" s="46"/>
      <c r="C176" s="292" t="s">
        <v>1238</v>
      </c>
      <c r="D176" s="40"/>
      <c r="E176" s="40"/>
      <c r="F176" s="40"/>
      <c r="G176" s="40"/>
      <c r="H176" s="46"/>
    </row>
    <row r="177" s="2" customFormat="1" ht="16.8" customHeight="1">
      <c r="A177" s="40"/>
      <c r="B177" s="46"/>
      <c r="C177" s="290" t="s">
        <v>360</v>
      </c>
      <c r="D177" s="290" t="s">
        <v>361</v>
      </c>
      <c r="E177" s="19" t="s">
        <v>83</v>
      </c>
      <c r="F177" s="291">
        <v>14.52</v>
      </c>
      <c r="G177" s="40"/>
      <c r="H177" s="46"/>
    </row>
    <row r="178" s="2" customFormat="1" ht="16.8" customHeight="1">
      <c r="A178" s="40"/>
      <c r="B178" s="46"/>
      <c r="C178" s="290" t="s">
        <v>366</v>
      </c>
      <c r="D178" s="290" t="s">
        <v>367</v>
      </c>
      <c r="E178" s="19" t="s">
        <v>83</v>
      </c>
      <c r="F178" s="291">
        <v>7.2599999999999998</v>
      </c>
      <c r="G178" s="40"/>
      <c r="H178" s="46"/>
    </row>
    <row r="179" s="2" customFormat="1" ht="16.8" customHeight="1">
      <c r="A179" s="40"/>
      <c r="B179" s="46"/>
      <c r="C179" s="286" t="s">
        <v>1276</v>
      </c>
      <c r="D179" s="287" t="s">
        <v>1277</v>
      </c>
      <c r="E179" s="288" t="s">
        <v>83</v>
      </c>
      <c r="F179" s="289">
        <v>14.6</v>
      </c>
      <c r="G179" s="40"/>
      <c r="H179" s="46"/>
    </row>
    <row r="180" s="2" customFormat="1" ht="16.8" customHeight="1">
      <c r="A180" s="40"/>
      <c r="B180" s="46"/>
      <c r="C180" s="290" t="s">
        <v>19</v>
      </c>
      <c r="D180" s="290" t="s">
        <v>1278</v>
      </c>
      <c r="E180" s="19" t="s">
        <v>19</v>
      </c>
      <c r="F180" s="291">
        <v>13.800000000000001</v>
      </c>
      <c r="G180" s="40"/>
      <c r="H180" s="46"/>
    </row>
    <row r="181" s="2" customFormat="1" ht="16.8" customHeight="1">
      <c r="A181" s="40"/>
      <c r="B181" s="46"/>
      <c r="C181" s="290" t="s">
        <v>19</v>
      </c>
      <c r="D181" s="290" t="s">
        <v>1279</v>
      </c>
      <c r="E181" s="19" t="s">
        <v>19</v>
      </c>
      <c r="F181" s="291">
        <v>0.80000000000000004</v>
      </c>
      <c r="G181" s="40"/>
      <c r="H181" s="46"/>
    </row>
    <row r="182" s="2" customFormat="1" ht="16.8" customHeight="1">
      <c r="A182" s="40"/>
      <c r="B182" s="46"/>
      <c r="C182" s="290" t="s">
        <v>19</v>
      </c>
      <c r="D182" s="290" t="s">
        <v>285</v>
      </c>
      <c r="E182" s="19" t="s">
        <v>19</v>
      </c>
      <c r="F182" s="291">
        <v>14.6</v>
      </c>
      <c r="G182" s="40"/>
      <c r="H182" s="46"/>
    </row>
    <row r="183" s="2" customFormat="1" ht="16.8" customHeight="1">
      <c r="A183" s="40"/>
      <c r="B183" s="46"/>
      <c r="C183" s="286" t="s">
        <v>98</v>
      </c>
      <c r="D183" s="287" t="s">
        <v>99</v>
      </c>
      <c r="E183" s="288" t="s">
        <v>83</v>
      </c>
      <c r="F183" s="289">
        <v>31.617999999999999</v>
      </c>
      <c r="G183" s="40"/>
      <c r="H183" s="46"/>
    </row>
    <row r="184" s="2" customFormat="1" ht="16.8" customHeight="1">
      <c r="A184" s="40"/>
      <c r="B184" s="46"/>
      <c r="C184" s="290" t="s">
        <v>19</v>
      </c>
      <c r="D184" s="290" t="s">
        <v>1280</v>
      </c>
      <c r="E184" s="19" t="s">
        <v>19</v>
      </c>
      <c r="F184" s="291">
        <v>36.018000000000001</v>
      </c>
      <c r="G184" s="40"/>
      <c r="H184" s="46"/>
    </row>
    <row r="185" s="2" customFormat="1" ht="16.8" customHeight="1">
      <c r="A185" s="40"/>
      <c r="B185" s="46"/>
      <c r="C185" s="290" t="s">
        <v>19</v>
      </c>
      <c r="D185" s="290" t="s">
        <v>1268</v>
      </c>
      <c r="E185" s="19" t="s">
        <v>19</v>
      </c>
      <c r="F185" s="291">
        <v>0</v>
      </c>
      <c r="G185" s="40"/>
      <c r="H185" s="46"/>
    </row>
    <row r="186" s="2" customFormat="1" ht="16.8" customHeight="1">
      <c r="A186" s="40"/>
      <c r="B186" s="46"/>
      <c r="C186" s="290" t="s">
        <v>19</v>
      </c>
      <c r="D186" s="290" t="s">
        <v>1281</v>
      </c>
      <c r="E186" s="19" t="s">
        <v>19</v>
      </c>
      <c r="F186" s="291">
        <v>1.0800000000000001</v>
      </c>
      <c r="G186" s="40"/>
      <c r="H186" s="46"/>
    </row>
    <row r="187" s="2" customFormat="1" ht="16.8" customHeight="1">
      <c r="A187" s="40"/>
      <c r="B187" s="46"/>
      <c r="C187" s="290" t="s">
        <v>19</v>
      </c>
      <c r="D187" s="290" t="s">
        <v>1282</v>
      </c>
      <c r="E187" s="19" t="s">
        <v>19</v>
      </c>
      <c r="F187" s="291">
        <v>1.1399999999999999</v>
      </c>
      <c r="G187" s="40"/>
      <c r="H187" s="46"/>
    </row>
    <row r="188" s="2" customFormat="1" ht="16.8" customHeight="1">
      <c r="A188" s="40"/>
      <c r="B188" s="46"/>
      <c r="C188" s="290" t="s">
        <v>19</v>
      </c>
      <c r="D188" s="290" t="s">
        <v>1244</v>
      </c>
      <c r="E188" s="19" t="s">
        <v>19</v>
      </c>
      <c r="F188" s="291">
        <v>0</v>
      </c>
      <c r="G188" s="40"/>
      <c r="H188" s="46"/>
    </row>
    <row r="189" s="2" customFormat="1" ht="16.8" customHeight="1">
      <c r="A189" s="40"/>
      <c r="B189" s="46"/>
      <c r="C189" s="290" t="s">
        <v>19</v>
      </c>
      <c r="D189" s="290" t="s">
        <v>1283</v>
      </c>
      <c r="E189" s="19" t="s">
        <v>19</v>
      </c>
      <c r="F189" s="291">
        <v>-1.6000000000000001</v>
      </c>
      <c r="G189" s="40"/>
      <c r="H189" s="46"/>
    </row>
    <row r="190" s="2" customFormat="1" ht="16.8" customHeight="1">
      <c r="A190" s="40"/>
      <c r="B190" s="46"/>
      <c r="C190" s="290" t="s">
        <v>19</v>
      </c>
      <c r="D190" s="290" t="s">
        <v>1284</v>
      </c>
      <c r="E190" s="19" t="s">
        <v>19</v>
      </c>
      <c r="F190" s="291">
        <v>-5.0199999999999996</v>
      </c>
      <c r="G190" s="40"/>
      <c r="H190" s="46"/>
    </row>
    <row r="191" s="2" customFormat="1" ht="16.8" customHeight="1">
      <c r="A191" s="40"/>
      <c r="B191" s="46"/>
      <c r="C191" s="290" t="s">
        <v>19</v>
      </c>
      <c r="D191" s="290" t="s">
        <v>285</v>
      </c>
      <c r="E191" s="19" t="s">
        <v>19</v>
      </c>
      <c r="F191" s="291">
        <v>31.617999999999999</v>
      </c>
      <c r="G191" s="40"/>
      <c r="H191" s="46"/>
    </row>
    <row r="192" s="2" customFormat="1" ht="16.8" customHeight="1">
      <c r="A192" s="40"/>
      <c r="B192" s="46"/>
      <c r="C192" s="292" t="s">
        <v>1238</v>
      </c>
      <c r="D192" s="40"/>
      <c r="E192" s="40"/>
      <c r="F192" s="40"/>
      <c r="G192" s="40"/>
      <c r="H192" s="46"/>
    </row>
    <row r="193" s="2" customFormat="1" ht="16.8" customHeight="1">
      <c r="A193" s="40"/>
      <c r="B193" s="46"/>
      <c r="C193" s="290" t="s">
        <v>275</v>
      </c>
      <c r="D193" s="290" t="s">
        <v>276</v>
      </c>
      <c r="E193" s="19" t="s">
        <v>83</v>
      </c>
      <c r="F193" s="291">
        <v>172.46299999999999</v>
      </c>
      <c r="G193" s="40"/>
      <c r="H193" s="46"/>
    </row>
    <row r="194" s="2" customFormat="1" ht="16.8" customHeight="1">
      <c r="A194" s="40"/>
      <c r="B194" s="46"/>
      <c r="C194" s="290" t="s">
        <v>280</v>
      </c>
      <c r="D194" s="290" t="s">
        <v>281</v>
      </c>
      <c r="E194" s="19" t="s">
        <v>83</v>
      </c>
      <c r="F194" s="291">
        <v>172.46299999999999</v>
      </c>
      <c r="G194" s="40"/>
      <c r="H194" s="46"/>
    </row>
    <row r="195" s="2" customFormat="1" ht="16.8" customHeight="1">
      <c r="A195" s="40"/>
      <c r="B195" s="46"/>
      <c r="C195" s="290" t="s">
        <v>286</v>
      </c>
      <c r="D195" s="290" t="s">
        <v>287</v>
      </c>
      <c r="E195" s="19" t="s">
        <v>83</v>
      </c>
      <c r="F195" s="291">
        <v>172.46299999999999</v>
      </c>
      <c r="G195" s="40"/>
      <c r="H195" s="46"/>
    </row>
    <row r="196" s="2" customFormat="1" ht="16.8" customHeight="1">
      <c r="A196" s="40"/>
      <c r="B196" s="46"/>
      <c r="C196" s="290" t="s">
        <v>1160</v>
      </c>
      <c r="D196" s="290" t="s">
        <v>1161</v>
      </c>
      <c r="E196" s="19" t="s">
        <v>83</v>
      </c>
      <c r="F196" s="291">
        <v>172.46299999999999</v>
      </c>
      <c r="G196" s="40"/>
      <c r="H196" s="46"/>
    </row>
    <row r="197" s="2" customFormat="1" ht="16.8" customHeight="1">
      <c r="A197" s="40"/>
      <c r="B197" s="46"/>
      <c r="C197" s="290" t="s">
        <v>1190</v>
      </c>
      <c r="D197" s="290" t="s">
        <v>1191</v>
      </c>
      <c r="E197" s="19" t="s">
        <v>83</v>
      </c>
      <c r="F197" s="291">
        <v>288.29599999999999</v>
      </c>
      <c r="G197" s="40"/>
      <c r="H197" s="46"/>
    </row>
    <row r="198" s="2" customFormat="1">
      <c r="A198" s="40"/>
      <c r="B198" s="46"/>
      <c r="C198" s="290" t="s">
        <v>1202</v>
      </c>
      <c r="D198" s="290" t="s">
        <v>1203</v>
      </c>
      <c r="E198" s="19" t="s">
        <v>83</v>
      </c>
      <c r="F198" s="291">
        <v>262.08699999999999</v>
      </c>
      <c r="G198" s="40"/>
      <c r="H198" s="46"/>
    </row>
    <row r="199" s="2" customFormat="1" ht="16.8" customHeight="1">
      <c r="A199" s="40"/>
      <c r="B199" s="46"/>
      <c r="C199" s="286" t="s">
        <v>90</v>
      </c>
      <c r="D199" s="287" t="s">
        <v>91</v>
      </c>
      <c r="E199" s="288" t="s">
        <v>83</v>
      </c>
      <c r="F199" s="289">
        <v>11.903000000000001</v>
      </c>
      <c r="G199" s="40"/>
      <c r="H199" s="46"/>
    </row>
    <row r="200" s="2" customFormat="1" ht="16.8" customHeight="1">
      <c r="A200" s="40"/>
      <c r="B200" s="46"/>
      <c r="C200" s="290" t="s">
        <v>19</v>
      </c>
      <c r="D200" s="290" t="s">
        <v>1285</v>
      </c>
      <c r="E200" s="19" t="s">
        <v>19</v>
      </c>
      <c r="F200" s="291">
        <v>11.903000000000001</v>
      </c>
      <c r="G200" s="40"/>
      <c r="H200" s="46"/>
    </row>
    <row r="201" s="2" customFormat="1" ht="16.8" customHeight="1">
      <c r="A201" s="40"/>
      <c r="B201" s="46"/>
      <c r="C201" s="290" t="s">
        <v>19</v>
      </c>
      <c r="D201" s="290" t="s">
        <v>285</v>
      </c>
      <c r="E201" s="19" t="s">
        <v>19</v>
      </c>
      <c r="F201" s="291">
        <v>11.903000000000001</v>
      </c>
      <c r="G201" s="40"/>
      <c r="H201" s="46"/>
    </row>
    <row r="202" s="2" customFormat="1" ht="16.8" customHeight="1">
      <c r="A202" s="40"/>
      <c r="B202" s="46"/>
      <c r="C202" s="292" t="s">
        <v>1238</v>
      </c>
      <c r="D202" s="40"/>
      <c r="E202" s="40"/>
      <c r="F202" s="40"/>
      <c r="G202" s="40"/>
      <c r="H202" s="46"/>
    </row>
    <row r="203" s="2" customFormat="1" ht="16.8" customHeight="1">
      <c r="A203" s="40"/>
      <c r="B203" s="46"/>
      <c r="C203" s="290" t="s">
        <v>292</v>
      </c>
      <c r="D203" s="290" t="s">
        <v>293</v>
      </c>
      <c r="E203" s="19" t="s">
        <v>83</v>
      </c>
      <c r="F203" s="291">
        <v>52.612000000000002</v>
      </c>
      <c r="G203" s="40"/>
      <c r="H203" s="46"/>
    </row>
    <row r="204" s="2" customFormat="1" ht="16.8" customHeight="1">
      <c r="A204" s="40"/>
      <c r="B204" s="46"/>
      <c r="C204" s="290" t="s">
        <v>943</v>
      </c>
      <c r="D204" s="290" t="s">
        <v>944</v>
      </c>
      <c r="E204" s="19" t="s">
        <v>83</v>
      </c>
      <c r="F204" s="291">
        <v>79.725999999999999</v>
      </c>
      <c r="G204" s="40"/>
      <c r="H204" s="46"/>
    </row>
    <row r="205" s="2" customFormat="1" ht="16.8" customHeight="1">
      <c r="A205" s="40"/>
      <c r="B205" s="46"/>
      <c r="C205" s="290" t="s">
        <v>1179</v>
      </c>
      <c r="D205" s="290" t="s">
        <v>1180</v>
      </c>
      <c r="E205" s="19" t="s">
        <v>83</v>
      </c>
      <c r="F205" s="291">
        <v>71.822999999999993</v>
      </c>
      <c r="G205" s="40"/>
      <c r="H205" s="46"/>
    </row>
    <row r="206" s="2" customFormat="1">
      <c r="A206" s="40"/>
      <c r="B206" s="46"/>
      <c r="C206" s="290" t="s">
        <v>333</v>
      </c>
      <c r="D206" s="290" t="s">
        <v>334</v>
      </c>
      <c r="E206" s="19" t="s">
        <v>83</v>
      </c>
      <c r="F206" s="291">
        <v>68.144000000000005</v>
      </c>
      <c r="G206" s="40"/>
      <c r="H206" s="46"/>
    </row>
    <row r="207" s="2" customFormat="1" ht="16.8" customHeight="1">
      <c r="A207" s="40"/>
      <c r="B207" s="46"/>
      <c r="C207" s="290" t="s">
        <v>353</v>
      </c>
      <c r="D207" s="290" t="s">
        <v>354</v>
      </c>
      <c r="E207" s="19" t="s">
        <v>83</v>
      </c>
      <c r="F207" s="291">
        <v>143.18799999999999</v>
      </c>
      <c r="G207" s="40"/>
      <c r="H207" s="46"/>
    </row>
    <row r="208" s="2" customFormat="1">
      <c r="A208" s="40"/>
      <c r="B208" s="46"/>
      <c r="C208" s="290" t="s">
        <v>955</v>
      </c>
      <c r="D208" s="290" t="s">
        <v>956</v>
      </c>
      <c r="E208" s="19" t="s">
        <v>83</v>
      </c>
      <c r="F208" s="291">
        <v>49.420000000000002</v>
      </c>
      <c r="G208" s="40"/>
      <c r="H208" s="46"/>
    </row>
    <row r="209" s="2" customFormat="1" ht="16.8" customHeight="1">
      <c r="A209" s="40"/>
      <c r="B209" s="46"/>
      <c r="C209" s="286" t="s">
        <v>163</v>
      </c>
      <c r="D209" s="287" t="s">
        <v>164</v>
      </c>
      <c r="E209" s="288" t="s">
        <v>83</v>
      </c>
      <c r="F209" s="289">
        <v>3.21</v>
      </c>
      <c r="G209" s="40"/>
      <c r="H209" s="46"/>
    </row>
    <row r="210" s="2" customFormat="1" ht="16.8" customHeight="1">
      <c r="A210" s="40"/>
      <c r="B210" s="46"/>
      <c r="C210" s="290" t="s">
        <v>19</v>
      </c>
      <c r="D210" s="290" t="s">
        <v>1286</v>
      </c>
      <c r="E210" s="19" t="s">
        <v>19</v>
      </c>
      <c r="F210" s="291">
        <v>2.1299999999999999</v>
      </c>
      <c r="G210" s="40"/>
      <c r="H210" s="46"/>
    </row>
    <row r="211" s="2" customFormat="1" ht="16.8" customHeight="1">
      <c r="A211" s="40"/>
      <c r="B211" s="46"/>
      <c r="C211" s="290" t="s">
        <v>19</v>
      </c>
      <c r="D211" s="290" t="s">
        <v>1287</v>
      </c>
      <c r="E211" s="19" t="s">
        <v>19</v>
      </c>
      <c r="F211" s="291">
        <v>1.0800000000000001</v>
      </c>
      <c r="G211" s="40"/>
      <c r="H211" s="46"/>
    </row>
    <row r="212" s="2" customFormat="1" ht="16.8" customHeight="1">
      <c r="A212" s="40"/>
      <c r="B212" s="46"/>
      <c r="C212" s="290" t="s">
        <v>19</v>
      </c>
      <c r="D212" s="290" t="s">
        <v>285</v>
      </c>
      <c r="E212" s="19" t="s">
        <v>19</v>
      </c>
      <c r="F212" s="291">
        <v>3.21</v>
      </c>
      <c r="G212" s="40"/>
      <c r="H212" s="46"/>
    </row>
    <row r="213" s="2" customFormat="1" ht="16.8" customHeight="1">
      <c r="A213" s="40"/>
      <c r="B213" s="46"/>
      <c r="C213" s="292" t="s">
        <v>1238</v>
      </c>
      <c r="D213" s="40"/>
      <c r="E213" s="40"/>
      <c r="F213" s="40"/>
      <c r="G213" s="40"/>
      <c r="H213" s="46"/>
    </row>
    <row r="214" s="2" customFormat="1" ht="16.8" customHeight="1">
      <c r="A214" s="40"/>
      <c r="B214" s="46"/>
      <c r="C214" s="290" t="s">
        <v>999</v>
      </c>
      <c r="D214" s="290" t="s">
        <v>1000</v>
      </c>
      <c r="E214" s="19" t="s">
        <v>83</v>
      </c>
      <c r="F214" s="291">
        <v>20.875</v>
      </c>
      <c r="G214" s="40"/>
      <c r="H214" s="46"/>
    </row>
    <row r="215" s="2" customFormat="1">
      <c r="A215" s="40"/>
      <c r="B215" s="46"/>
      <c r="C215" s="290" t="s">
        <v>1037</v>
      </c>
      <c r="D215" s="290" t="s">
        <v>1038</v>
      </c>
      <c r="E215" s="19" t="s">
        <v>83</v>
      </c>
      <c r="F215" s="291">
        <v>3.21</v>
      </c>
      <c r="G215" s="40"/>
      <c r="H215" s="46"/>
    </row>
    <row r="216" s="2" customFormat="1" ht="16.8" customHeight="1">
      <c r="A216" s="40"/>
      <c r="B216" s="46"/>
      <c r="C216" s="290" t="s">
        <v>1091</v>
      </c>
      <c r="D216" s="290" t="s">
        <v>1092</v>
      </c>
      <c r="E216" s="19" t="s">
        <v>83</v>
      </c>
      <c r="F216" s="291">
        <v>20.875</v>
      </c>
      <c r="G216" s="40"/>
      <c r="H216" s="46"/>
    </row>
    <row r="217" s="2" customFormat="1" ht="16.8" customHeight="1">
      <c r="A217" s="40"/>
      <c r="B217" s="46"/>
      <c r="C217" s="290" t="s">
        <v>1190</v>
      </c>
      <c r="D217" s="290" t="s">
        <v>1191</v>
      </c>
      <c r="E217" s="19" t="s">
        <v>83</v>
      </c>
      <c r="F217" s="291">
        <v>288.29599999999999</v>
      </c>
      <c r="G217" s="40"/>
      <c r="H217" s="46"/>
    </row>
    <row r="218" s="2" customFormat="1">
      <c r="A218" s="40"/>
      <c r="B218" s="46"/>
      <c r="C218" s="290" t="s">
        <v>1202</v>
      </c>
      <c r="D218" s="290" t="s">
        <v>1203</v>
      </c>
      <c r="E218" s="19" t="s">
        <v>83</v>
      </c>
      <c r="F218" s="291">
        <v>262.08699999999999</v>
      </c>
      <c r="G218" s="40"/>
      <c r="H218" s="46"/>
    </row>
    <row r="219" s="2" customFormat="1" ht="16.8" customHeight="1">
      <c r="A219" s="40"/>
      <c r="B219" s="46"/>
      <c r="C219" s="290" t="s">
        <v>1043</v>
      </c>
      <c r="D219" s="290" t="s">
        <v>1044</v>
      </c>
      <c r="E219" s="19" t="s">
        <v>83</v>
      </c>
      <c r="F219" s="291">
        <v>3.5310000000000001</v>
      </c>
      <c r="G219" s="40"/>
      <c r="H219" s="46"/>
    </row>
    <row r="220" s="2" customFormat="1" ht="16.8" customHeight="1">
      <c r="A220" s="40"/>
      <c r="B220" s="46"/>
      <c r="C220" s="286" t="s">
        <v>166</v>
      </c>
      <c r="D220" s="287" t="s">
        <v>167</v>
      </c>
      <c r="E220" s="288" t="s">
        <v>83</v>
      </c>
      <c r="F220" s="289">
        <v>17.664999999999999</v>
      </c>
      <c r="G220" s="40"/>
      <c r="H220" s="46"/>
    </row>
    <row r="221" s="2" customFormat="1" ht="16.8" customHeight="1">
      <c r="A221" s="40"/>
      <c r="B221" s="46"/>
      <c r="C221" s="290" t="s">
        <v>19</v>
      </c>
      <c r="D221" s="290" t="s">
        <v>1288</v>
      </c>
      <c r="E221" s="19" t="s">
        <v>19</v>
      </c>
      <c r="F221" s="291">
        <v>0</v>
      </c>
      <c r="G221" s="40"/>
      <c r="H221" s="46"/>
    </row>
    <row r="222" s="2" customFormat="1" ht="16.8" customHeight="1">
      <c r="A222" s="40"/>
      <c r="B222" s="46"/>
      <c r="C222" s="290" t="s">
        <v>19</v>
      </c>
      <c r="D222" s="290" t="s">
        <v>1289</v>
      </c>
      <c r="E222" s="19" t="s">
        <v>19</v>
      </c>
      <c r="F222" s="291">
        <v>18.864999999999998</v>
      </c>
      <c r="G222" s="40"/>
      <c r="H222" s="46"/>
    </row>
    <row r="223" s="2" customFormat="1" ht="16.8" customHeight="1">
      <c r="A223" s="40"/>
      <c r="B223" s="46"/>
      <c r="C223" s="290" t="s">
        <v>19</v>
      </c>
      <c r="D223" s="290" t="s">
        <v>1290</v>
      </c>
      <c r="E223" s="19" t="s">
        <v>19</v>
      </c>
      <c r="F223" s="291">
        <v>-1.2</v>
      </c>
      <c r="G223" s="40"/>
      <c r="H223" s="46"/>
    </row>
    <row r="224" s="2" customFormat="1" ht="16.8" customHeight="1">
      <c r="A224" s="40"/>
      <c r="B224" s="46"/>
      <c r="C224" s="290" t="s">
        <v>19</v>
      </c>
      <c r="D224" s="290" t="s">
        <v>285</v>
      </c>
      <c r="E224" s="19" t="s">
        <v>19</v>
      </c>
      <c r="F224" s="291">
        <v>17.664999999999999</v>
      </c>
      <c r="G224" s="40"/>
      <c r="H224" s="46"/>
    </row>
    <row r="225" s="2" customFormat="1" ht="16.8" customHeight="1">
      <c r="A225" s="40"/>
      <c r="B225" s="46"/>
      <c r="C225" s="292" t="s">
        <v>1238</v>
      </c>
      <c r="D225" s="40"/>
      <c r="E225" s="40"/>
      <c r="F225" s="40"/>
      <c r="G225" s="40"/>
      <c r="H225" s="46"/>
    </row>
    <row r="226" s="2" customFormat="1" ht="16.8" customHeight="1">
      <c r="A226" s="40"/>
      <c r="B226" s="46"/>
      <c r="C226" s="290" t="s">
        <v>999</v>
      </c>
      <c r="D226" s="290" t="s">
        <v>1000</v>
      </c>
      <c r="E226" s="19" t="s">
        <v>83</v>
      </c>
      <c r="F226" s="291">
        <v>20.875</v>
      </c>
      <c r="G226" s="40"/>
      <c r="H226" s="46"/>
    </row>
    <row r="227" s="2" customFormat="1">
      <c r="A227" s="40"/>
      <c r="B227" s="46"/>
      <c r="C227" s="290" t="s">
        <v>1026</v>
      </c>
      <c r="D227" s="290" t="s">
        <v>1027</v>
      </c>
      <c r="E227" s="19" t="s">
        <v>83</v>
      </c>
      <c r="F227" s="291">
        <v>17.664999999999999</v>
      </c>
      <c r="G227" s="40"/>
      <c r="H227" s="46"/>
    </row>
    <row r="228" s="2" customFormat="1" ht="16.8" customHeight="1">
      <c r="A228" s="40"/>
      <c r="B228" s="46"/>
      <c r="C228" s="290" t="s">
        <v>1091</v>
      </c>
      <c r="D228" s="290" t="s">
        <v>1092</v>
      </c>
      <c r="E228" s="19" t="s">
        <v>83</v>
      </c>
      <c r="F228" s="291">
        <v>20.875</v>
      </c>
      <c r="G228" s="40"/>
      <c r="H228" s="46"/>
    </row>
    <row r="229" s="2" customFormat="1" ht="16.8" customHeight="1">
      <c r="A229" s="40"/>
      <c r="B229" s="46"/>
      <c r="C229" s="290" t="s">
        <v>1032</v>
      </c>
      <c r="D229" s="290" t="s">
        <v>1033</v>
      </c>
      <c r="E229" s="19" t="s">
        <v>83</v>
      </c>
      <c r="F229" s="291">
        <v>18.547999999999998</v>
      </c>
      <c r="G229" s="40"/>
      <c r="H229" s="46"/>
    </row>
    <row r="230" s="2" customFormat="1" ht="16.8" customHeight="1">
      <c r="A230" s="40"/>
      <c r="B230" s="46"/>
      <c r="C230" s="286" t="s">
        <v>151</v>
      </c>
      <c r="D230" s="287" t="s">
        <v>152</v>
      </c>
      <c r="E230" s="288" t="s">
        <v>149</v>
      </c>
      <c r="F230" s="289">
        <v>12.1</v>
      </c>
      <c r="G230" s="40"/>
      <c r="H230" s="46"/>
    </row>
    <row r="231" s="2" customFormat="1" ht="16.8" customHeight="1">
      <c r="A231" s="40"/>
      <c r="B231" s="46"/>
      <c r="C231" s="290" t="s">
        <v>19</v>
      </c>
      <c r="D231" s="290" t="s">
        <v>1291</v>
      </c>
      <c r="E231" s="19" t="s">
        <v>19</v>
      </c>
      <c r="F231" s="291">
        <v>12.1</v>
      </c>
      <c r="G231" s="40"/>
      <c r="H231" s="46"/>
    </row>
    <row r="232" s="2" customFormat="1" ht="16.8" customHeight="1">
      <c r="A232" s="40"/>
      <c r="B232" s="46"/>
      <c r="C232" s="292" t="s">
        <v>1238</v>
      </c>
      <c r="D232" s="40"/>
      <c r="E232" s="40"/>
      <c r="F232" s="40"/>
      <c r="G232" s="40"/>
      <c r="H232" s="46"/>
    </row>
    <row r="233" s="2" customFormat="1" ht="16.8" customHeight="1">
      <c r="A233" s="40"/>
      <c r="B233" s="46"/>
      <c r="C233" s="290" t="s">
        <v>967</v>
      </c>
      <c r="D233" s="290" t="s">
        <v>968</v>
      </c>
      <c r="E233" s="19" t="s">
        <v>299</v>
      </c>
      <c r="F233" s="291">
        <v>79.090000000000003</v>
      </c>
      <c r="G233" s="40"/>
      <c r="H233" s="46"/>
    </row>
    <row r="234" s="2" customFormat="1" ht="16.8" customHeight="1">
      <c r="A234" s="40"/>
      <c r="B234" s="46"/>
      <c r="C234" s="290" t="s">
        <v>979</v>
      </c>
      <c r="D234" s="290" t="s">
        <v>980</v>
      </c>
      <c r="E234" s="19" t="s">
        <v>299</v>
      </c>
      <c r="F234" s="291">
        <v>75.140000000000001</v>
      </c>
      <c r="G234" s="40"/>
      <c r="H234" s="46"/>
    </row>
    <row r="235" s="2" customFormat="1" ht="16.8" customHeight="1">
      <c r="A235" s="40"/>
      <c r="B235" s="46"/>
      <c r="C235" s="290" t="s">
        <v>986</v>
      </c>
      <c r="D235" s="290" t="s">
        <v>987</v>
      </c>
      <c r="E235" s="19" t="s">
        <v>299</v>
      </c>
      <c r="F235" s="291">
        <v>78.897000000000006</v>
      </c>
      <c r="G235" s="40"/>
      <c r="H235" s="46"/>
    </row>
    <row r="236" s="2" customFormat="1" ht="16.8" customHeight="1">
      <c r="A236" s="40"/>
      <c r="B236" s="46"/>
      <c r="C236" s="286" t="s">
        <v>160</v>
      </c>
      <c r="D236" s="287" t="s">
        <v>161</v>
      </c>
      <c r="E236" s="288" t="s">
        <v>149</v>
      </c>
      <c r="F236" s="289">
        <v>5.8399999999999999</v>
      </c>
      <c r="G236" s="40"/>
      <c r="H236" s="46"/>
    </row>
    <row r="237" s="2" customFormat="1" ht="16.8" customHeight="1">
      <c r="A237" s="40"/>
      <c r="B237" s="46"/>
      <c r="C237" s="290" t="s">
        <v>19</v>
      </c>
      <c r="D237" s="290" t="s">
        <v>1292</v>
      </c>
      <c r="E237" s="19" t="s">
        <v>19</v>
      </c>
      <c r="F237" s="291">
        <v>5.8399999999999999</v>
      </c>
      <c r="G237" s="40"/>
      <c r="H237" s="46"/>
    </row>
    <row r="238" s="2" customFormat="1" ht="16.8" customHeight="1">
      <c r="A238" s="40"/>
      <c r="B238" s="46"/>
      <c r="C238" s="292" t="s">
        <v>1238</v>
      </c>
      <c r="D238" s="40"/>
      <c r="E238" s="40"/>
      <c r="F238" s="40"/>
      <c r="G238" s="40"/>
      <c r="H238" s="46"/>
    </row>
    <row r="239" s="2" customFormat="1" ht="16.8" customHeight="1">
      <c r="A239" s="40"/>
      <c r="B239" s="46"/>
      <c r="C239" s="290" t="s">
        <v>967</v>
      </c>
      <c r="D239" s="290" t="s">
        <v>968</v>
      </c>
      <c r="E239" s="19" t="s">
        <v>299</v>
      </c>
      <c r="F239" s="291">
        <v>79.090000000000003</v>
      </c>
      <c r="G239" s="40"/>
      <c r="H239" s="46"/>
    </row>
    <row r="240" s="2" customFormat="1" ht="16.8" customHeight="1">
      <c r="A240" s="40"/>
      <c r="B240" s="46"/>
      <c r="C240" s="290" t="s">
        <v>979</v>
      </c>
      <c r="D240" s="290" t="s">
        <v>980</v>
      </c>
      <c r="E240" s="19" t="s">
        <v>299</v>
      </c>
      <c r="F240" s="291">
        <v>75.140000000000001</v>
      </c>
      <c r="G240" s="40"/>
      <c r="H240" s="46"/>
    </row>
    <row r="241" s="2" customFormat="1" ht="16.8" customHeight="1">
      <c r="A241" s="40"/>
      <c r="B241" s="46"/>
      <c r="C241" s="290" t="s">
        <v>986</v>
      </c>
      <c r="D241" s="290" t="s">
        <v>987</v>
      </c>
      <c r="E241" s="19" t="s">
        <v>299</v>
      </c>
      <c r="F241" s="291">
        <v>78.897000000000006</v>
      </c>
      <c r="G241" s="40"/>
      <c r="H241" s="46"/>
    </row>
    <row r="242" s="2" customFormat="1" ht="16.8" customHeight="1">
      <c r="A242" s="40"/>
      <c r="B242" s="46"/>
      <c r="C242" s="286" t="s">
        <v>154</v>
      </c>
      <c r="D242" s="287" t="s">
        <v>155</v>
      </c>
      <c r="E242" s="288" t="s">
        <v>149</v>
      </c>
      <c r="F242" s="289">
        <v>24.699999999999999</v>
      </c>
      <c r="G242" s="40"/>
      <c r="H242" s="46"/>
    </row>
    <row r="243" s="2" customFormat="1" ht="16.8" customHeight="1">
      <c r="A243" s="40"/>
      <c r="B243" s="46"/>
      <c r="C243" s="290" t="s">
        <v>19</v>
      </c>
      <c r="D243" s="290" t="s">
        <v>1293</v>
      </c>
      <c r="E243" s="19" t="s">
        <v>19</v>
      </c>
      <c r="F243" s="291">
        <v>21</v>
      </c>
      <c r="G243" s="40"/>
      <c r="H243" s="46"/>
    </row>
    <row r="244" s="2" customFormat="1" ht="16.8" customHeight="1">
      <c r="A244" s="40"/>
      <c r="B244" s="46"/>
      <c r="C244" s="290" t="s">
        <v>19</v>
      </c>
      <c r="D244" s="290" t="s">
        <v>1237</v>
      </c>
      <c r="E244" s="19" t="s">
        <v>19</v>
      </c>
      <c r="F244" s="291">
        <v>3.7000000000000002</v>
      </c>
      <c r="G244" s="40"/>
      <c r="H244" s="46"/>
    </row>
    <row r="245" s="2" customFormat="1" ht="16.8" customHeight="1">
      <c r="A245" s="40"/>
      <c r="B245" s="46"/>
      <c r="C245" s="290" t="s">
        <v>19</v>
      </c>
      <c r="D245" s="290" t="s">
        <v>285</v>
      </c>
      <c r="E245" s="19" t="s">
        <v>19</v>
      </c>
      <c r="F245" s="291">
        <v>24.699999999999999</v>
      </c>
      <c r="G245" s="40"/>
      <c r="H245" s="46"/>
    </row>
    <row r="246" s="2" customFormat="1" ht="16.8" customHeight="1">
      <c r="A246" s="40"/>
      <c r="B246" s="46"/>
      <c r="C246" s="292" t="s">
        <v>1238</v>
      </c>
      <c r="D246" s="40"/>
      <c r="E246" s="40"/>
      <c r="F246" s="40"/>
      <c r="G246" s="40"/>
      <c r="H246" s="46"/>
    </row>
    <row r="247" s="2" customFormat="1" ht="16.8" customHeight="1">
      <c r="A247" s="40"/>
      <c r="B247" s="46"/>
      <c r="C247" s="290" t="s">
        <v>979</v>
      </c>
      <c r="D247" s="290" t="s">
        <v>980</v>
      </c>
      <c r="E247" s="19" t="s">
        <v>299</v>
      </c>
      <c r="F247" s="291">
        <v>75.140000000000001</v>
      </c>
      <c r="G247" s="40"/>
      <c r="H247" s="46"/>
    </row>
    <row r="248" s="2" customFormat="1" ht="16.8" customHeight="1">
      <c r="A248" s="40"/>
      <c r="B248" s="46"/>
      <c r="C248" s="290" t="s">
        <v>986</v>
      </c>
      <c r="D248" s="290" t="s">
        <v>987</v>
      </c>
      <c r="E248" s="19" t="s">
        <v>299</v>
      </c>
      <c r="F248" s="291">
        <v>78.897000000000006</v>
      </c>
      <c r="G248" s="40"/>
      <c r="H248" s="46"/>
    </row>
    <row r="249" s="2" customFormat="1" ht="16.8" customHeight="1">
      <c r="A249" s="40"/>
      <c r="B249" s="46"/>
      <c r="C249" s="286" t="s">
        <v>204</v>
      </c>
      <c r="D249" s="287" t="s">
        <v>205</v>
      </c>
      <c r="E249" s="288" t="s">
        <v>149</v>
      </c>
      <c r="F249" s="289">
        <v>30.25</v>
      </c>
      <c r="G249" s="40"/>
      <c r="H249" s="46"/>
    </row>
    <row r="250" s="2" customFormat="1" ht="16.8" customHeight="1">
      <c r="A250" s="40"/>
      <c r="B250" s="46"/>
      <c r="C250" s="290" t="s">
        <v>19</v>
      </c>
      <c r="D250" s="290" t="s">
        <v>1294</v>
      </c>
      <c r="E250" s="19" t="s">
        <v>19</v>
      </c>
      <c r="F250" s="291">
        <v>21</v>
      </c>
      <c r="G250" s="40"/>
      <c r="H250" s="46"/>
    </row>
    <row r="251" s="2" customFormat="1" ht="16.8" customHeight="1">
      <c r="A251" s="40"/>
      <c r="B251" s="46"/>
      <c r="C251" s="290" t="s">
        <v>19</v>
      </c>
      <c r="D251" s="290" t="s">
        <v>1295</v>
      </c>
      <c r="E251" s="19" t="s">
        <v>19</v>
      </c>
      <c r="F251" s="291">
        <v>9.25</v>
      </c>
      <c r="G251" s="40"/>
      <c r="H251" s="46"/>
    </row>
    <row r="252" s="2" customFormat="1" ht="16.8" customHeight="1">
      <c r="A252" s="40"/>
      <c r="B252" s="46"/>
      <c r="C252" s="290" t="s">
        <v>19</v>
      </c>
      <c r="D252" s="290" t="s">
        <v>285</v>
      </c>
      <c r="E252" s="19" t="s">
        <v>19</v>
      </c>
      <c r="F252" s="291">
        <v>30.25</v>
      </c>
      <c r="G252" s="40"/>
      <c r="H252" s="46"/>
    </row>
    <row r="253" s="2" customFormat="1" ht="16.8" customHeight="1">
      <c r="A253" s="40"/>
      <c r="B253" s="46"/>
      <c r="C253" s="292" t="s">
        <v>1238</v>
      </c>
      <c r="D253" s="40"/>
      <c r="E253" s="40"/>
      <c r="F253" s="40"/>
      <c r="G253" s="40"/>
      <c r="H253" s="46"/>
    </row>
    <row r="254" s="2" customFormat="1" ht="16.8" customHeight="1">
      <c r="A254" s="40"/>
      <c r="B254" s="46"/>
      <c r="C254" s="290" t="s">
        <v>967</v>
      </c>
      <c r="D254" s="290" t="s">
        <v>968</v>
      </c>
      <c r="E254" s="19" t="s">
        <v>299</v>
      </c>
      <c r="F254" s="291">
        <v>79.090000000000003</v>
      </c>
      <c r="G254" s="40"/>
      <c r="H254" s="46"/>
    </row>
    <row r="255" s="2" customFormat="1" ht="16.8" customHeight="1">
      <c r="A255" s="40"/>
      <c r="B255" s="46"/>
      <c r="C255" s="286" t="s">
        <v>157</v>
      </c>
      <c r="D255" s="287" t="s">
        <v>158</v>
      </c>
      <c r="E255" s="288" t="s">
        <v>149</v>
      </c>
      <c r="F255" s="289">
        <v>13.800000000000001</v>
      </c>
      <c r="G255" s="40"/>
      <c r="H255" s="46"/>
    </row>
    <row r="256" s="2" customFormat="1" ht="16.8" customHeight="1">
      <c r="A256" s="40"/>
      <c r="B256" s="46"/>
      <c r="C256" s="290" t="s">
        <v>19</v>
      </c>
      <c r="D256" s="290" t="s">
        <v>1296</v>
      </c>
      <c r="E256" s="19" t="s">
        <v>19</v>
      </c>
      <c r="F256" s="291">
        <v>13.800000000000001</v>
      </c>
      <c r="G256" s="40"/>
      <c r="H256" s="46"/>
    </row>
    <row r="257" s="2" customFormat="1" ht="16.8" customHeight="1">
      <c r="A257" s="40"/>
      <c r="B257" s="46"/>
      <c r="C257" s="292" t="s">
        <v>1238</v>
      </c>
      <c r="D257" s="40"/>
      <c r="E257" s="40"/>
      <c r="F257" s="40"/>
      <c r="G257" s="40"/>
      <c r="H257" s="46"/>
    </row>
    <row r="258" s="2" customFormat="1" ht="16.8" customHeight="1">
      <c r="A258" s="40"/>
      <c r="B258" s="46"/>
      <c r="C258" s="290" t="s">
        <v>967</v>
      </c>
      <c r="D258" s="290" t="s">
        <v>968</v>
      </c>
      <c r="E258" s="19" t="s">
        <v>299</v>
      </c>
      <c r="F258" s="291">
        <v>79.090000000000003</v>
      </c>
      <c r="G258" s="40"/>
      <c r="H258" s="46"/>
    </row>
    <row r="259" s="2" customFormat="1" ht="16.8" customHeight="1">
      <c r="A259" s="40"/>
      <c r="B259" s="46"/>
      <c r="C259" s="290" t="s">
        <v>979</v>
      </c>
      <c r="D259" s="290" t="s">
        <v>980</v>
      </c>
      <c r="E259" s="19" t="s">
        <v>299</v>
      </c>
      <c r="F259" s="291">
        <v>75.140000000000001</v>
      </c>
      <c r="G259" s="40"/>
      <c r="H259" s="46"/>
    </row>
    <row r="260" s="2" customFormat="1" ht="16.8" customHeight="1">
      <c r="A260" s="40"/>
      <c r="B260" s="46"/>
      <c r="C260" s="290" t="s">
        <v>986</v>
      </c>
      <c r="D260" s="290" t="s">
        <v>987</v>
      </c>
      <c r="E260" s="19" t="s">
        <v>299</v>
      </c>
      <c r="F260" s="291">
        <v>78.897000000000006</v>
      </c>
      <c r="G260" s="40"/>
      <c r="H260" s="46"/>
    </row>
    <row r="261" s="2" customFormat="1" ht="16.8" customHeight="1">
      <c r="A261" s="40"/>
      <c r="B261" s="46"/>
      <c r="C261" s="286" t="s">
        <v>1297</v>
      </c>
      <c r="D261" s="287" t="s">
        <v>1298</v>
      </c>
      <c r="E261" s="288" t="s">
        <v>149</v>
      </c>
      <c r="F261" s="289">
        <v>12.1</v>
      </c>
      <c r="G261" s="40"/>
      <c r="H261" s="46"/>
    </row>
    <row r="262" s="2" customFormat="1" ht="16.8" customHeight="1">
      <c r="A262" s="40"/>
      <c r="B262" s="46"/>
      <c r="C262" s="290" t="s">
        <v>19</v>
      </c>
      <c r="D262" s="290" t="s">
        <v>1291</v>
      </c>
      <c r="E262" s="19" t="s">
        <v>19</v>
      </c>
      <c r="F262" s="291">
        <v>12.1</v>
      </c>
      <c r="G262" s="40"/>
      <c r="H262" s="46"/>
    </row>
    <row r="263" s="2" customFormat="1" ht="16.8" customHeight="1">
      <c r="A263" s="40"/>
      <c r="B263" s="46"/>
      <c r="C263" s="286" t="s">
        <v>199</v>
      </c>
      <c r="D263" s="287" t="s">
        <v>200</v>
      </c>
      <c r="E263" s="288" t="s">
        <v>149</v>
      </c>
      <c r="F263" s="289">
        <v>15.800000000000001</v>
      </c>
      <c r="G263" s="40"/>
      <c r="H263" s="46"/>
    </row>
    <row r="264" s="2" customFormat="1" ht="16.8" customHeight="1">
      <c r="A264" s="40"/>
      <c r="B264" s="46"/>
      <c r="C264" s="290" t="s">
        <v>19</v>
      </c>
      <c r="D264" s="290" t="s">
        <v>1299</v>
      </c>
      <c r="E264" s="19" t="s">
        <v>19</v>
      </c>
      <c r="F264" s="291">
        <v>15.800000000000001</v>
      </c>
      <c r="G264" s="40"/>
      <c r="H264" s="46"/>
    </row>
    <row r="265" s="2" customFormat="1" ht="16.8" customHeight="1">
      <c r="A265" s="40"/>
      <c r="B265" s="46"/>
      <c r="C265" s="290" t="s">
        <v>19</v>
      </c>
      <c r="D265" s="290" t="s">
        <v>285</v>
      </c>
      <c r="E265" s="19" t="s">
        <v>19</v>
      </c>
      <c r="F265" s="291">
        <v>15.800000000000001</v>
      </c>
      <c r="G265" s="40"/>
      <c r="H265" s="46"/>
    </row>
    <row r="266" s="2" customFormat="1" ht="16.8" customHeight="1">
      <c r="A266" s="40"/>
      <c r="B266" s="46"/>
      <c r="C266" s="292" t="s">
        <v>1238</v>
      </c>
      <c r="D266" s="40"/>
      <c r="E266" s="40"/>
      <c r="F266" s="40"/>
      <c r="G266" s="40"/>
      <c r="H266" s="46"/>
    </row>
    <row r="267" s="2" customFormat="1" ht="16.8" customHeight="1">
      <c r="A267" s="40"/>
      <c r="B267" s="46"/>
      <c r="C267" s="290" t="s">
        <v>967</v>
      </c>
      <c r="D267" s="290" t="s">
        <v>968</v>
      </c>
      <c r="E267" s="19" t="s">
        <v>299</v>
      </c>
      <c r="F267" s="291">
        <v>79.090000000000003</v>
      </c>
      <c r="G267" s="40"/>
      <c r="H267" s="46"/>
    </row>
    <row r="268" s="2" customFormat="1" ht="16.8" customHeight="1">
      <c r="A268" s="40"/>
      <c r="B268" s="46"/>
      <c r="C268" s="290" t="s">
        <v>979</v>
      </c>
      <c r="D268" s="290" t="s">
        <v>980</v>
      </c>
      <c r="E268" s="19" t="s">
        <v>299</v>
      </c>
      <c r="F268" s="291">
        <v>75.140000000000001</v>
      </c>
      <c r="G268" s="40"/>
      <c r="H268" s="46"/>
    </row>
    <row r="269" s="2" customFormat="1" ht="16.8" customHeight="1">
      <c r="A269" s="40"/>
      <c r="B269" s="46"/>
      <c r="C269" s="290" t="s">
        <v>986</v>
      </c>
      <c r="D269" s="290" t="s">
        <v>987</v>
      </c>
      <c r="E269" s="19" t="s">
        <v>299</v>
      </c>
      <c r="F269" s="291">
        <v>78.897000000000006</v>
      </c>
      <c r="G269" s="40"/>
      <c r="H269" s="46"/>
    </row>
    <row r="270" s="2" customFormat="1" ht="16.8" customHeight="1">
      <c r="A270" s="40"/>
      <c r="B270" s="46"/>
      <c r="C270" s="286" t="s">
        <v>175</v>
      </c>
      <c r="D270" s="287" t="s">
        <v>176</v>
      </c>
      <c r="E270" s="288" t="s">
        <v>83</v>
      </c>
      <c r="F270" s="289">
        <v>15.353</v>
      </c>
      <c r="G270" s="40"/>
      <c r="H270" s="46"/>
    </row>
    <row r="271" s="2" customFormat="1" ht="16.8" customHeight="1">
      <c r="A271" s="40"/>
      <c r="B271" s="46"/>
      <c r="C271" s="290" t="s">
        <v>19</v>
      </c>
      <c r="D271" s="290" t="s">
        <v>1300</v>
      </c>
      <c r="E271" s="19" t="s">
        <v>19</v>
      </c>
      <c r="F271" s="291">
        <v>15.353</v>
      </c>
      <c r="G271" s="40"/>
      <c r="H271" s="46"/>
    </row>
    <row r="272" s="2" customFormat="1" ht="16.8" customHeight="1">
      <c r="A272" s="40"/>
      <c r="B272" s="46"/>
      <c r="C272" s="292" t="s">
        <v>1238</v>
      </c>
      <c r="D272" s="40"/>
      <c r="E272" s="40"/>
      <c r="F272" s="40"/>
      <c r="G272" s="40"/>
      <c r="H272" s="46"/>
    </row>
    <row r="273" s="2" customFormat="1" ht="16.8" customHeight="1">
      <c r="A273" s="40"/>
      <c r="B273" s="46"/>
      <c r="C273" s="290" t="s">
        <v>943</v>
      </c>
      <c r="D273" s="290" t="s">
        <v>944</v>
      </c>
      <c r="E273" s="19" t="s">
        <v>83</v>
      </c>
      <c r="F273" s="291">
        <v>79.725999999999999</v>
      </c>
      <c r="G273" s="40"/>
      <c r="H273" s="46"/>
    </row>
    <row r="274" s="2" customFormat="1" ht="16.8" customHeight="1">
      <c r="A274" s="40"/>
      <c r="B274" s="46"/>
      <c r="C274" s="290" t="s">
        <v>1179</v>
      </c>
      <c r="D274" s="290" t="s">
        <v>1180</v>
      </c>
      <c r="E274" s="19" t="s">
        <v>83</v>
      </c>
      <c r="F274" s="291">
        <v>71.822999999999993</v>
      </c>
      <c r="G274" s="40"/>
      <c r="H274" s="46"/>
    </row>
    <row r="275" s="2" customFormat="1" ht="16.8" customHeight="1">
      <c r="A275" s="40"/>
      <c r="B275" s="46"/>
      <c r="C275" s="290" t="s">
        <v>353</v>
      </c>
      <c r="D275" s="290" t="s">
        <v>354</v>
      </c>
      <c r="E275" s="19" t="s">
        <v>83</v>
      </c>
      <c r="F275" s="291">
        <v>143.18799999999999</v>
      </c>
      <c r="G275" s="40"/>
      <c r="H275" s="46"/>
    </row>
    <row r="276" s="2" customFormat="1" ht="16.8" customHeight="1">
      <c r="A276" s="40"/>
      <c r="B276" s="46"/>
      <c r="C276" s="286" t="s">
        <v>135</v>
      </c>
      <c r="D276" s="287" t="s">
        <v>136</v>
      </c>
      <c r="E276" s="288" t="s">
        <v>137</v>
      </c>
      <c r="F276" s="289">
        <v>35.597999999999999</v>
      </c>
      <c r="G276" s="40"/>
      <c r="H276" s="46"/>
    </row>
    <row r="277" s="2" customFormat="1" ht="16.8" customHeight="1">
      <c r="A277" s="40"/>
      <c r="B277" s="46"/>
      <c r="C277" s="290" t="s">
        <v>19</v>
      </c>
      <c r="D277" s="290" t="s">
        <v>1301</v>
      </c>
      <c r="E277" s="19" t="s">
        <v>19</v>
      </c>
      <c r="F277" s="291">
        <v>41.238</v>
      </c>
      <c r="G277" s="40"/>
      <c r="H277" s="46"/>
    </row>
    <row r="278" s="2" customFormat="1" ht="16.8" customHeight="1">
      <c r="A278" s="40"/>
      <c r="B278" s="46"/>
      <c r="C278" s="290" t="s">
        <v>19</v>
      </c>
      <c r="D278" s="290" t="s">
        <v>1264</v>
      </c>
      <c r="E278" s="19" t="s">
        <v>19</v>
      </c>
      <c r="F278" s="291">
        <v>0</v>
      </c>
      <c r="G278" s="40"/>
      <c r="H278" s="46"/>
    </row>
    <row r="279" s="2" customFormat="1" ht="16.8" customHeight="1">
      <c r="A279" s="40"/>
      <c r="B279" s="46"/>
      <c r="C279" s="290" t="s">
        <v>19</v>
      </c>
      <c r="D279" s="290" t="s">
        <v>1302</v>
      </c>
      <c r="E279" s="19" t="s">
        <v>19</v>
      </c>
      <c r="F279" s="291">
        <v>-3.2000000000000002</v>
      </c>
      <c r="G279" s="40"/>
      <c r="H279" s="46"/>
    </row>
    <row r="280" s="2" customFormat="1" ht="16.8" customHeight="1">
      <c r="A280" s="40"/>
      <c r="B280" s="46"/>
      <c r="C280" s="290" t="s">
        <v>19</v>
      </c>
      <c r="D280" s="290" t="s">
        <v>1303</v>
      </c>
      <c r="E280" s="19" t="s">
        <v>19</v>
      </c>
      <c r="F280" s="291">
        <v>-5.0199999999999996</v>
      </c>
      <c r="G280" s="40"/>
      <c r="H280" s="46"/>
    </row>
    <row r="281" s="2" customFormat="1" ht="16.8" customHeight="1">
      <c r="A281" s="40"/>
      <c r="B281" s="46"/>
      <c r="C281" s="290" t="s">
        <v>19</v>
      </c>
      <c r="D281" s="290" t="s">
        <v>1268</v>
      </c>
      <c r="E281" s="19" t="s">
        <v>19</v>
      </c>
      <c r="F281" s="291">
        <v>0</v>
      </c>
      <c r="G281" s="40"/>
      <c r="H281" s="46"/>
    </row>
    <row r="282" s="2" customFormat="1" ht="16.8" customHeight="1">
      <c r="A282" s="40"/>
      <c r="B282" s="46"/>
      <c r="C282" s="290" t="s">
        <v>19</v>
      </c>
      <c r="D282" s="290" t="s">
        <v>1269</v>
      </c>
      <c r="E282" s="19" t="s">
        <v>19</v>
      </c>
      <c r="F282" s="291">
        <v>1.1399999999999999</v>
      </c>
      <c r="G282" s="40"/>
      <c r="H282" s="46"/>
    </row>
    <row r="283" s="2" customFormat="1" ht="16.8" customHeight="1">
      <c r="A283" s="40"/>
      <c r="B283" s="46"/>
      <c r="C283" s="290" t="s">
        <v>19</v>
      </c>
      <c r="D283" s="290" t="s">
        <v>1304</v>
      </c>
      <c r="E283" s="19" t="s">
        <v>19</v>
      </c>
      <c r="F283" s="291">
        <v>1.44</v>
      </c>
      <c r="G283" s="40"/>
      <c r="H283" s="46"/>
    </row>
    <row r="284" s="2" customFormat="1" ht="16.8" customHeight="1">
      <c r="A284" s="40"/>
      <c r="B284" s="46"/>
      <c r="C284" s="290" t="s">
        <v>19</v>
      </c>
      <c r="D284" s="290" t="s">
        <v>285</v>
      </c>
      <c r="E284" s="19" t="s">
        <v>19</v>
      </c>
      <c r="F284" s="291">
        <v>35.597999999999999</v>
      </c>
      <c r="G284" s="40"/>
      <c r="H284" s="46"/>
    </row>
    <row r="285" s="2" customFormat="1" ht="16.8" customHeight="1">
      <c r="A285" s="40"/>
      <c r="B285" s="46"/>
      <c r="C285" s="292" t="s">
        <v>1238</v>
      </c>
      <c r="D285" s="40"/>
      <c r="E285" s="40"/>
      <c r="F285" s="40"/>
      <c r="G285" s="40"/>
      <c r="H285" s="46"/>
    </row>
    <row r="286" s="2" customFormat="1" ht="16.8" customHeight="1">
      <c r="A286" s="40"/>
      <c r="B286" s="46"/>
      <c r="C286" s="290" t="s">
        <v>275</v>
      </c>
      <c r="D286" s="290" t="s">
        <v>276</v>
      </c>
      <c r="E286" s="19" t="s">
        <v>83</v>
      </c>
      <c r="F286" s="291">
        <v>172.46299999999999</v>
      </c>
      <c r="G286" s="40"/>
      <c r="H286" s="46"/>
    </row>
    <row r="287" s="2" customFormat="1" ht="16.8" customHeight="1">
      <c r="A287" s="40"/>
      <c r="B287" s="46"/>
      <c r="C287" s="290" t="s">
        <v>280</v>
      </c>
      <c r="D287" s="290" t="s">
        <v>281</v>
      </c>
      <c r="E287" s="19" t="s">
        <v>83</v>
      </c>
      <c r="F287" s="291">
        <v>172.46299999999999</v>
      </c>
      <c r="G287" s="40"/>
      <c r="H287" s="46"/>
    </row>
    <row r="288" s="2" customFormat="1" ht="16.8" customHeight="1">
      <c r="A288" s="40"/>
      <c r="B288" s="46"/>
      <c r="C288" s="290" t="s">
        <v>286</v>
      </c>
      <c r="D288" s="290" t="s">
        <v>287</v>
      </c>
      <c r="E288" s="19" t="s">
        <v>83</v>
      </c>
      <c r="F288" s="291">
        <v>172.46299999999999</v>
      </c>
      <c r="G288" s="40"/>
      <c r="H288" s="46"/>
    </row>
    <row r="289" s="2" customFormat="1" ht="16.8" customHeight="1">
      <c r="A289" s="40"/>
      <c r="B289" s="46"/>
      <c r="C289" s="290" t="s">
        <v>1160</v>
      </c>
      <c r="D289" s="290" t="s">
        <v>1161</v>
      </c>
      <c r="E289" s="19" t="s">
        <v>83</v>
      </c>
      <c r="F289" s="291">
        <v>172.46299999999999</v>
      </c>
      <c r="G289" s="40"/>
      <c r="H289" s="46"/>
    </row>
    <row r="290" s="2" customFormat="1" ht="16.8" customHeight="1">
      <c r="A290" s="40"/>
      <c r="B290" s="46"/>
      <c r="C290" s="290" t="s">
        <v>1190</v>
      </c>
      <c r="D290" s="290" t="s">
        <v>1191</v>
      </c>
      <c r="E290" s="19" t="s">
        <v>83</v>
      </c>
      <c r="F290" s="291">
        <v>288.29599999999999</v>
      </c>
      <c r="G290" s="40"/>
      <c r="H290" s="46"/>
    </row>
    <row r="291" s="2" customFormat="1">
      <c r="A291" s="40"/>
      <c r="B291" s="46"/>
      <c r="C291" s="290" t="s">
        <v>1202</v>
      </c>
      <c r="D291" s="290" t="s">
        <v>1203</v>
      </c>
      <c r="E291" s="19" t="s">
        <v>83</v>
      </c>
      <c r="F291" s="291">
        <v>262.08699999999999</v>
      </c>
      <c r="G291" s="40"/>
      <c r="H291" s="46"/>
    </row>
    <row r="292" s="2" customFormat="1" ht="16.8" customHeight="1">
      <c r="A292" s="40"/>
      <c r="B292" s="46"/>
      <c r="C292" s="286" t="s">
        <v>117</v>
      </c>
      <c r="D292" s="287" t="s">
        <v>118</v>
      </c>
      <c r="E292" s="288" t="s">
        <v>83</v>
      </c>
      <c r="F292" s="289">
        <v>20.079999999999998</v>
      </c>
      <c r="G292" s="40"/>
      <c r="H292" s="46"/>
    </row>
    <row r="293" s="2" customFormat="1" ht="16.8" customHeight="1">
      <c r="A293" s="40"/>
      <c r="B293" s="46"/>
      <c r="C293" s="290" t="s">
        <v>19</v>
      </c>
      <c r="D293" s="290" t="s">
        <v>1305</v>
      </c>
      <c r="E293" s="19" t="s">
        <v>19</v>
      </c>
      <c r="F293" s="291">
        <v>20.079999999999998</v>
      </c>
      <c r="G293" s="40"/>
      <c r="H293" s="46"/>
    </row>
    <row r="294" s="2" customFormat="1" ht="16.8" customHeight="1">
      <c r="A294" s="40"/>
      <c r="B294" s="46"/>
      <c r="C294" s="290" t="s">
        <v>19</v>
      </c>
      <c r="D294" s="290" t="s">
        <v>285</v>
      </c>
      <c r="E294" s="19" t="s">
        <v>19</v>
      </c>
      <c r="F294" s="291">
        <v>20.079999999999998</v>
      </c>
      <c r="G294" s="40"/>
      <c r="H294" s="46"/>
    </row>
    <row r="295" s="2" customFormat="1" ht="16.8" customHeight="1">
      <c r="A295" s="40"/>
      <c r="B295" s="46"/>
      <c r="C295" s="292" t="s">
        <v>1238</v>
      </c>
      <c r="D295" s="40"/>
      <c r="E295" s="40"/>
      <c r="F295" s="40"/>
      <c r="G295" s="40"/>
      <c r="H295" s="46"/>
    </row>
    <row r="296" s="2" customFormat="1" ht="16.8" customHeight="1">
      <c r="A296" s="40"/>
      <c r="B296" s="46"/>
      <c r="C296" s="290" t="s">
        <v>315</v>
      </c>
      <c r="D296" s="290" t="s">
        <v>316</v>
      </c>
      <c r="E296" s="19" t="s">
        <v>83</v>
      </c>
      <c r="F296" s="291">
        <v>20.079999999999998</v>
      </c>
      <c r="G296" s="40"/>
      <c r="H296" s="46"/>
    </row>
    <row r="297" s="2" customFormat="1" ht="16.8" customHeight="1">
      <c r="A297" s="40"/>
      <c r="B297" s="46"/>
      <c r="C297" s="290" t="s">
        <v>341</v>
      </c>
      <c r="D297" s="290" t="s">
        <v>342</v>
      </c>
      <c r="E297" s="19" t="s">
        <v>83</v>
      </c>
      <c r="F297" s="291">
        <v>20.079999999999998</v>
      </c>
      <c r="G297" s="40"/>
      <c r="H297" s="46"/>
    </row>
    <row r="298" s="2" customFormat="1" ht="16.8" customHeight="1">
      <c r="A298" s="40"/>
      <c r="B298" s="46"/>
      <c r="C298" s="286" t="s">
        <v>191</v>
      </c>
      <c r="D298" s="287" t="s">
        <v>192</v>
      </c>
      <c r="E298" s="288" t="s">
        <v>83</v>
      </c>
      <c r="F298" s="289">
        <v>71.822999999999993</v>
      </c>
      <c r="G298" s="40"/>
      <c r="H298" s="46"/>
    </row>
    <row r="299" s="2" customFormat="1" ht="16.8" customHeight="1">
      <c r="A299" s="40"/>
      <c r="B299" s="46"/>
      <c r="C299" s="290" t="s">
        <v>19</v>
      </c>
      <c r="D299" s="290" t="s">
        <v>114</v>
      </c>
      <c r="E299" s="19" t="s">
        <v>19</v>
      </c>
      <c r="F299" s="291">
        <v>3.7000000000000002</v>
      </c>
      <c r="G299" s="40"/>
      <c r="H299" s="46"/>
    </row>
    <row r="300" s="2" customFormat="1" ht="16.8" customHeight="1">
      <c r="A300" s="40"/>
      <c r="B300" s="46"/>
      <c r="C300" s="290" t="s">
        <v>19</v>
      </c>
      <c r="D300" s="290" t="s">
        <v>181</v>
      </c>
      <c r="E300" s="19" t="s">
        <v>19</v>
      </c>
      <c r="F300" s="291">
        <v>1.0600000000000001</v>
      </c>
      <c r="G300" s="40"/>
      <c r="H300" s="46"/>
    </row>
    <row r="301" s="2" customFormat="1" ht="16.8" customHeight="1">
      <c r="A301" s="40"/>
      <c r="B301" s="46"/>
      <c r="C301" s="290" t="s">
        <v>19</v>
      </c>
      <c r="D301" s="290" t="s">
        <v>90</v>
      </c>
      <c r="E301" s="19" t="s">
        <v>19</v>
      </c>
      <c r="F301" s="291">
        <v>11.903000000000001</v>
      </c>
      <c r="G301" s="40"/>
      <c r="H301" s="46"/>
    </row>
    <row r="302" s="2" customFormat="1" ht="16.8" customHeight="1">
      <c r="A302" s="40"/>
      <c r="B302" s="46"/>
      <c r="C302" s="290" t="s">
        <v>19</v>
      </c>
      <c r="D302" s="290" t="s">
        <v>175</v>
      </c>
      <c r="E302" s="19" t="s">
        <v>19</v>
      </c>
      <c r="F302" s="291">
        <v>15.353</v>
      </c>
      <c r="G302" s="40"/>
      <c r="H302" s="46"/>
    </row>
    <row r="303" s="2" customFormat="1" ht="16.8" customHeight="1">
      <c r="A303" s="40"/>
      <c r="B303" s="46"/>
      <c r="C303" s="290" t="s">
        <v>19</v>
      </c>
      <c r="D303" s="290" t="s">
        <v>183</v>
      </c>
      <c r="E303" s="19" t="s">
        <v>19</v>
      </c>
      <c r="F303" s="291">
        <v>11.903000000000001</v>
      </c>
      <c r="G303" s="40"/>
      <c r="H303" s="46"/>
    </row>
    <row r="304" s="2" customFormat="1" ht="16.8" customHeight="1">
      <c r="A304" s="40"/>
      <c r="B304" s="46"/>
      <c r="C304" s="290" t="s">
        <v>19</v>
      </c>
      <c r="D304" s="290" t="s">
        <v>93</v>
      </c>
      <c r="E304" s="19" t="s">
        <v>19</v>
      </c>
      <c r="F304" s="291">
        <v>7.2599999999999998</v>
      </c>
      <c r="G304" s="40"/>
      <c r="H304" s="46"/>
    </row>
    <row r="305" s="2" customFormat="1" ht="16.8" customHeight="1">
      <c r="A305" s="40"/>
      <c r="B305" s="46"/>
      <c r="C305" s="290" t="s">
        <v>19</v>
      </c>
      <c r="D305" s="290" t="s">
        <v>95</v>
      </c>
      <c r="E305" s="19" t="s">
        <v>19</v>
      </c>
      <c r="F305" s="291">
        <v>2.0739999999999998</v>
      </c>
      <c r="G305" s="40"/>
      <c r="H305" s="46"/>
    </row>
    <row r="306" s="2" customFormat="1" ht="16.8" customHeight="1">
      <c r="A306" s="40"/>
      <c r="B306" s="46"/>
      <c r="C306" s="290" t="s">
        <v>19</v>
      </c>
      <c r="D306" s="290" t="s">
        <v>86</v>
      </c>
      <c r="E306" s="19" t="s">
        <v>19</v>
      </c>
      <c r="F306" s="291">
        <v>18.57</v>
      </c>
      <c r="G306" s="40"/>
      <c r="H306" s="46"/>
    </row>
    <row r="307" s="2" customFormat="1" ht="16.8" customHeight="1">
      <c r="A307" s="40"/>
      <c r="B307" s="46"/>
      <c r="C307" s="290" t="s">
        <v>19</v>
      </c>
      <c r="D307" s="290" t="s">
        <v>19</v>
      </c>
      <c r="E307" s="19" t="s">
        <v>19</v>
      </c>
      <c r="F307" s="291">
        <v>0</v>
      </c>
      <c r="G307" s="40"/>
      <c r="H307" s="46"/>
    </row>
    <row r="308" s="2" customFormat="1" ht="16.8" customHeight="1">
      <c r="A308" s="40"/>
      <c r="B308" s="46"/>
      <c r="C308" s="290" t="s">
        <v>19</v>
      </c>
      <c r="D308" s="290" t="s">
        <v>285</v>
      </c>
      <c r="E308" s="19" t="s">
        <v>19</v>
      </c>
      <c r="F308" s="291">
        <v>71.822999999999993</v>
      </c>
      <c r="G308" s="40"/>
      <c r="H308" s="46"/>
    </row>
    <row r="309" s="2" customFormat="1" ht="16.8" customHeight="1">
      <c r="A309" s="40"/>
      <c r="B309" s="46"/>
      <c r="C309" s="292" t="s">
        <v>1238</v>
      </c>
      <c r="D309" s="40"/>
      <c r="E309" s="40"/>
      <c r="F309" s="40"/>
      <c r="G309" s="40"/>
      <c r="H309" s="46"/>
    </row>
    <row r="310" s="2" customFormat="1" ht="16.8" customHeight="1">
      <c r="A310" s="40"/>
      <c r="B310" s="46"/>
      <c r="C310" s="290" t="s">
        <v>925</v>
      </c>
      <c r="D310" s="290" t="s">
        <v>926</v>
      </c>
      <c r="E310" s="19" t="s">
        <v>83</v>
      </c>
      <c r="F310" s="291">
        <v>67.063000000000002</v>
      </c>
      <c r="G310" s="40"/>
      <c r="H310" s="46"/>
    </row>
    <row r="311" s="2" customFormat="1" ht="16.8" customHeight="1">
      <c r="A311" s="40"/>
      <c r="B311" s="46"/>
      <c r="C311" s="290" t="s">
        <v>931</v>
      </c>
      <c r="D311" s="290" t="s">
        <v>932</v>
      </c>
      <c r="E311" s="19" t="s">
        <v>83</v>
      </c>
      <c r="F311" s="291">
        <v>134.12600000000001</v>
      </c>
      <c r="G311" s="40"/>
      <c r="H311" s="46"/>
    </row>
    <row r="312" s="2" customFormat="1" ht="16.8" customHeight="1">
      <c r="A312" s="40"/>
      <c r="B312" s="46"/>
      <c r="C312" s="290" t="s">
        <v>937</v>
      </c>
      <c r="D312" s="290" t="s">
        <v>938</v>
      </c>
      <c r="E312" s="19" t="s">
        <v>83</v>
      </c>
      <c r="F312" s="291">
        <v>134.12600000000001</v>
      </c>
      <c r="G312" s="40"/>
      <c r="H312" s="46"/>
    </row>
    <row r="313" s="2" customFormat="1" ht="16.8" customHeight="1">
      <c r="A313" s="40"/>
      <c r="B313" s="46"/>
      <c r="C313" s="290" t="s">
        <v>949</v>
      </c>
      <c r="D313" s="290" t="s">
        <v>950</v>
      </c>
      <c r="E313" s="19" t="s">
        <v>83</v>
      </c>
      <c r="F313" s="291">
        <v>67.063000000000002</v>
      </c>
      <c r="G313" s="40"/>
      <c r="H313" s="46"/>
    </row>
    <row r="314" s="2" customFormat="1" ht="16.8" customHeight="1">
      <c r="A314" s="40"/>
      <c r="B314" s="46"/>
      <c r="C314" s="290" t="s">
        <v>1185</v>
      </c>
      <c r="D314" s="290" t="s">
        <v>1186</v>
      </c>
      <c r="E314" s="19" t="s">
        <v>83</v>
      </c>
      <c r="F314" s="291">
        <v>82.596000000000004</v>
      </c>
      <c r="G314" s="40"/>
      <c r="H314" s="46"/>
    </row>
    <row r="315" s="2" customFormat="1" ht="16.8" customHeight="1">
      <c r="A315" s="40"/>
      <c r="B315" s="46"/>
      <c r="C315" s="286" t="s">
        <v>202</v>
      </c>
      <c r="D315" s="287" t="s">
        <v>203</v>
      </c>
      <c r="E315" s="288" t="s">
        <v>149</v>
      </c>
      <c r="F315" s="289">
        <v>13.800000000000001</v>
      </c>
      <c r="G315" s="40"/>
      <c r="H315" s="46"/>
    </row>
    <row r="316" s="2" customFormat="1" ht="16.8" customHeight="1">
      <c r="A316" s="40"/>
      <c r="B316" s="46"/>
      <c r="C316" s="290" t="s">
        <v>19</v>
      </c>
      <c r="D316" s="290" t="s">
        <v>1296</v>
      </c>
      <c r="E316" s="19" t="s">
        <v>19</v>
      </c>
      <c r="F316" s="291">
        <v>13.800000000000001</v>
      </c>
      <c r="G316" s="40"/>
      <c r="H316" s="46"/>
    </row>
    <row r="317" s="2" customFormat="1" ht="16.8" customHeight="1">
      <c r="A317" s="40"/>
      <c r="B317" s="46"/>
      <c r="C317" s="292" t="s">
        <v>1238</v>
      </c>
      <c r="D317" s="40"/>
      <c r="E317" s="40"/>
      <c r="F317" s="40"/>
      <c r="G317" s="40"/>
      <c r="H317" s="46"/>
    </row>
    <row r="318" s="2" customFormat="1" ht="16.8" customHeight="1">
      <c r="A318" s="40"/>
      <c r="B318" s="46"/>
      <c r="C318" s="290" t="s">
        <v>967</v>
      </c>
      <c r="D318" s="290" t="s">
        <v>968</v>
      </c>
      <c r="E318" s="19" t="s">
        <v>299</v>
      </c>
      <c r="F318" s="291">
        <v>79.090000000000003</v>
      </c>
      <c r="G318" s="40"/>
      <c r="H318" s="46"/>
    </row>
    <row r="319" s="2" customFormat="1" ht="16.8" customHeight="1">
      <c r="A319" s="40"/>
      <c r="B319" s="46"/>
      <c r="C319" s="290" t="s">
        <v>979</v>
      </c>
      <c r="D319" s="290" t="s">
        <v>980</v>
      </c>
      <c r="E319" s="19" t="s">
        <v>299</v>
      </c>
      <c r="F319" s="291">
        <v>75.140000000000001</v>
      </c>
      <c r="G319" s="40"/>
      <c r="H319" s="46"/>
    </row>
    <row r="320" s="2" customFormat="1" ht="16.8" customHeight="1">
      <c r="A320" s="40"/>
      <c r="B320" s="46"/>
      <c r="C320" s="290" t="s">
        <v>986</v>
      </c>
      <c r="D320" s="290" t="s">
        <v>987</v>
      </c>
      <c r="E320" s="19" t="s">
        <v>299</v>
      </c>
      <c r="F320" s="291">
        <v>78.897000000000006</v>
      </c>
      <c r="G320" s="40"/>
      <c r="H320" s="46"/>
    </row>
    <row r="321" s="2" customFormat="1" ht="16.8" customHeight="1">
      <c r="A321" s="40"/>
      <c r="B321" s="46"/>
      <c r="C321" s="286" t="s">
        <v>183</v>
      </c>
      <c r="D321" s="287" t="s">
        <v>184</v>
      </c>
      <c r="E321" s="288" t="s">
        <v>83</v>
      </c>
      <c r="F321" s="289">
        <v>11.903000000000001</v>
      </c>
      <c r="G321" s="40"/>
      <c r="H321" s="46"/>
    </row>
    <row r="322" s="2" customFormat="1" ht="16.8" customHeight="1">
      <c r="A322" s="40"/>
      <c r="B322" s="46"/>
      <c r="C322" s="290" t="s">
        <v>19</v>
      </c>
      <c r="D322" s="290" t="s">
        <v>1285</v>
      </c>
      <c r="E322" s="19" t="s">
        <v>19</v>
      </c>
      <c r="F322" s="291">
        <v>11.903000000000001</v>
      </c>
      <c r="G322" s="40"/>
      <c r="H322" s="46"/>
    </row>
    <row r="323" s="2" customFormat="1" ht="16.8" customHeight="1">
      <c r="A323" s="40"/>
      <c r="B323" s="46"/>
      <c r="C323" s="292" t="s">
        <v>1238</v>
      </c>
      <c r="D323" s="40"/>
      <c r="E323" s="40"/>
      <c r="F323" s="40"/>
      <c r="G323" s="40"/>
      <c r="H323" s="46"/>
    </row>
    <row r="324" s="2" customFormat="1" ht="16.8" customHeight="1">
      <c r="A324" s="40"/>
      <c r="B324" s="46"/>
      <c r="C324" s="290" t="s">
        <v>943</v>
      </c>
      <c r="D324" s="290" t="s">
        <v>944</v>
      </c>
      <c r="E324" s="19" t="s">
        <v>83</v>
      </c>
      <c r="F324" s="291">
        <v>79.725999999999999</v>
      </c>
      <c r="G324" s="40"/>
      <c r="H324" s="46"/>
    </row>
    <row r="325" s="2" customFormat="1" ht="16.8" customHeight="1">
      <c r="A325" s="40"/>
      <c r="B325" s="46"/>
      <c r="C325" s="290" t="s">
        <v>1179</v>
      </c>
      <c r="D325" s="290" t="s">
        <v>1180</v>
      </c>
      <c r="E325" s="19" t="s">
        <v>83</v>
      </c>
      <c r="F325" s="291">
        <v>71.822999999999993</v>
      </c>
      <c r="G325" s="40"/>
      <c r="H325" s="46"/>
    </row>
    <row r="326" s="2" customFormat="1">
      <c r="A326" s="40"/>
      <c r="B326" s="46"/>
      <c r="C326" s="290" t="s">
        <v>333</v>
      </c>
      <c r="D326" s="290" t="s">
        <v>334</v>
      </c>
      <c r="E326" s="19" t="s">
        <v>83</v>
      </c>
      <c r="F326" s="291">
        <v>68.144000000000005</v>
      </c>
      <c r="G326" s="40"/>
      <c r="H326" s="46"/>
    </row>
    <row r="327" s="2" customFormat="1" ht="16.8" customHeight="1">
      <c r="A327" s="40"/>
      <c r="B327" s="46"/>
      <c r="C327" s="290" t="s">
        <v>353</v>
      </c>
      <c r="D327" s="290" t="s">
        <v>354</v>
      </c>
      <c r="E327" s="19" t="s">
        <v>83</v>
      </c>
      <c r="F327" s="291">
        <v>143.18799999999999</v>
      </c>
      <c r="G327" s="40"/>
      <c r="H327" s="46"/>
    </row>
    <row r="328" s="2" customFormat="1" ht="16.8" customHeight="1">
      <c r="A328" s="40"/>
      <c r="B328" s="46"/>
      <c r="C328" s="286" t="s">
        <v>139</v>
      </c>
      <c r="D328" s="287" t="s">
        <v>140</v>
      </c>
      <c r="E328" s="288" t="s">
        <v>83</v>
      </c>
      <c r="F328" s="289">
        <v>29.393999999999998</v>
      </c>
      <c r="G328" s="40"/>
      <c r="H328" s="46"/>
    </row>
    <row r="329" s="2" customFormat="1" ht="16.8" customHeight="1">
      <c r="A329" s="40"/>
      <c r="B329" s="46"/>
      <c r="C329" s="290" t="s">
        <v>19</v>
      </c>
      <c r="D329" s="290" t="s">
        <v>1280</v>
      </c>
      <c r="E329" s="19" t="s">
        <v>19</v>
      </c>
      <c r="F329" s="291">
        <v>36.018000000000001</v>
      </c>
      <c r="G329" s="40"/>
      <c r="H329" s="46"/>
    </row>
    <row r="330" s="2" customFormat="1" ht="16.8" customHeight="1">
      <c r="A330" s="40"/>
      <c r="B330" s="46"/>
      <c r="C330" s="290" t="s">
        <v>19</v>
      </c>
      <c r="D330" s="290" t="s">
        <v>1268</v>
      </c>
      <c r="E330" s="19" t="s">
        <v>19</v>
      </c>
      <c r="F330" s="291">
        <v>0</v>
      </c>
      <c r="G330" s="40"/>
      <c r="H330" s="46"/>
    </row>
    <row r="331" s="2" customFormat="1" ht="16.8" customHeight="1">
      <c r="A331" s="40"/>
      <c r="B331" s="46"/>
      <c r="C331" s="290" t="s">
        <v>19</v>
      </c>
      <c r="D331" s="290" t="s">
        <v>1306</v>
      </c>
      <c r="E331" s="19" t="s">
        <v>19</v>
      </c>
      <c r="F331" s="291">
        <v>0.876</v>
      </c>
      <c r="G331" s="40"/>
      <c r="H331" s="46"/>
    </row>
    <row r="332" s="2" customFormat="1" ht="16.8" customHeight="1">
      <c r="A332" s="40"/>
      <c r="B332" s="46"/>
      <c r="C332" s="290" t="s">
        <v>19</v>
      </c>
      <c r="D332" s="290" t="s">
        <v>1113</v>
      </c>
      <c r="E332" s="19" t="s">
        <v>19</v>
      </c>
      <c r="F332" s="291">
        <v>0.71999999999999997</v>
      </c>
      <c r="G332" s="40"/>
      <c r="H332" s="46"/>
    </row>
    <row r="333" s="2" customFormat="1" ht="16.8" customHeight="1">
      <c r="A333" s="40"/>
      <c r="B333" s="46"/>
      <c r="C333" s="290" t="s">
        <v>19</v>
      </c>
      <c r="D333" s="290" t="s">
        <v>1264</v>
      </c>
      <c r="E333" s="19" t="s">
        <v>19</v>
      </c>
      <c r="F333" s="291">
        <v>0</v>
      </c>
      <c r="G333" s="40"/>
      <c r="H333" s="46"/>
    </row>
    <row r="334" s="2" customFormat="1" ht="16.8" customHeight="1">
      <c r="A334" s="40"/>
      <c r="B334" s="46"/>
      <c r="C334" s="290" t="s">
        <v>19</v>
      </c>
      <c r="D334" s="290" t="s">
        <v>1307</v>
      </c>
      <c r="E334" s="19" t="s">
        <v>19</v>
      </c>
      <c r="F334" s="291">
        <v>-1.6000000000000001</v>
      </c>
      <c r="G334" s="40"/>
      <c r="H334" s="46"/>
    </row>
    <row r="335" s="2" customFormat="1" ht="16.8" customHeight="1">
      <c r="A335" s="40"/>
      <c r="B335" s="46"/>
      <c r="C335" s="290" t="s">
        <v>19</v>
      </c>
      <c r="D335" s="290" t="s">
        <v>1308</v>
      </c>
      <c r="E335" s="19" t="s">
        <v>19</v>
      </c>
      <c r="F335" s="291">
        <v>-6.6200000000000001</v>
      </c>
      <c r="G335" s="40"/>
      <c r="H335" s="46"/>
    </row>
    <row r="336" s="2" customFormat="1" ht="16.8" customHeight="1">
      <c r="A336" s="40"/>
      <c r="B336" s="46"/>
      <c r="C336" s="290" t="s">
        <v>19</v>
      </c>
      <c r="D336" s="290" t="s">
        <v>285</v>
      </c>
      <c r="E336" s="19" t="s">
        <v>19</v>
      </c>
      <c r="F336" s="291">
        <v>29.393999999999998</v>
      </c>
      <c r="G336" s="40"/>
      <c r="H336" s="46"/>
    </row>
    <row r="337" s="2" customFormat="1" ht="16.8" customHeight="1">
      <c r="A337" s="40"/>
      <c r="B337" s="46"/>
      <c r="C337" s="292" t="s">
        <v>1238</v>
      </c>
      <c r="D337" s="40"/>
      <c r="E337" s="40"/>
      <c r="F337" s="40"/>
      <c r="G337" s="40"/>
      <c r="H337" s="46"/>
    </row>
    <row r="338" s="2" customFormat="1" ht="16.8" customHeight="1">
      <c r="A338" s="40"/>
      <c r="B338" s="46"/>
      <c r="C338" s="290" t="s">
        <v>275</v>
      </c>
      <c r="D338" s="290" t="s">
        <v>276</v>
      </c>
      <c r="E338" s="19" t="s">
        <v>83</v>
      </c>
      <c r="F338" s="291">
        <v>172.46299999999999</v>
      </c>
      <c r="G338" s="40"/>
      <c r="H338" s="46"/>
    </row>
    <row r="339" s="2" customFormat="1" ht="16.8" customHeight="1">
      <c r="A339" s="40"/>
      <c r="B339" s="46"/>
      <c r="C339" s="290" t="s">
        <v>280</v>
      </c>
      <c r="D339" s="290" t="s">
        <v>281</v>
      </c>
      <c r="E339" s="19" t="s">
        <v>83</v>
      </c>
      <c r="F339" s="291">
        <v>172.46299999999999</v>
      </c>
      <c r="G339" s="40"/>
      <c r="H339" s="46"/>
    </row>
    <row r="340" s="2" customFormat="1" ht="16.8" customHeight="1">
      <c r="A340" s="40"/>
      <c r="B340" s="46"/>
      <c r="C340" s="290" t="s">
        <v>286</v>
      </c>
      <c r="D340" s="290" t="s">
        <v>287</v>
      </c>
      <c r="E340" s="19" t="s">
        <v>83</v>
      </c>
      <c r="F340" s="291">
        <v>172.46299999999999</v>
      </c>
      <c r="G340" s="40"/>
      <c r="H340" s="46"/>
    </row>
    <row r="341" s="2" customFormat="1" ht="16.8" customHeight="1">
      <c r="A341" s="40"/>
      <c r="B341" s="46"/>
      <c r="C341" s="290" t="s">
        <v>1160</v>
      </c>
      <c r="D341" s="290" t="s">
        <v>1161</v>
      </c>
      <c r="E341" s="19" t="s">
        <v>83</v>
      </c>
      <c r="F341" s="291">
        <v>172.46299999999999</v>
      </c>
      <c r="G341" s="40"/>
      <c r="H341" s="46"/>
    </row>
    <row r="342" s="2" customFormat="1" ht="16.8" customHeight="1">
      <c r="A342" s="40"/>
      <c r="B342" s="46"/>
      <c r="C342" s="290" t="s">
        <v>1190</v>
      </c>
      <c r="D342" s="290" t="s">
        <v>1191</v>
      </c>
      <c r="E342" s="19" t="s">
        <v>83</v>
      </c>
      <c r="F342" s="291">
        <v>288.29599999999999</v>
      </c>
      <c r="G342" s="40"/>
      <c r="H342" s="46"/>
    </row>
    <row r="343" s="2" customFormat="1">
      <c r="A343" s="40"/>
      <c r="B343" s="46"/>
      <c r="C343" s="290" t="s">
        <v>1202</v>
      </c>
      <c r="D343" s="290" t="s">
        <v>1203</v>
      </c>
      <c r="E343" s="19" t="s">
        <v>83</v>
      </c>
      <c r="F343" s="291">
        <v>262.08699999999999</v>
      </c>
      <c r="G343" s="40"/>
      <c r="H343" s="46"/>
    </row>
    <row r="344" s="2" customFormat="1" ht="16.8" customHeight="1">
      <c r="A344" s="40"/>
      <c r="B344" s="46"/>
      <c r="C344" s="286" t="s">
        <v>93</v>
      </c>
      <c r="D344" s="287" t="s">
        <v>94</v>
      </c>
      <c r="E344" s="288" t="s">
        <v>83</v>
      </c>
      <c r="F344" s="289">
        <v>7.2599999999999998</v>
      </c>
      <c r="G344" s="40"/>
      <c r="H344" s="46"/>
    </row>
    <row r="345" s="2" customFormat="1" ht="16.8" customHeight="1">
      <c r="A345" s="40"/>
      <c r="B345" s="46"/>
      <c r="C345" s="290" t="s">
        <v>19</v>
      </c>
      <c r="D345" s="290" t="s">
        <v>1246</v>
      </c>
      <c r="E345" s="19" t="s">
        <v>19</v>
      </c>
      <c r="F345" s="291">
        <v>7.2599999999999998</v>
      </c>
      <c r="G345" s="40"/>
      <c r="H345" s="46"/>
    </row>
    <row r="346" s="2" customFormat="1" ht="16.8" customHeight="1">
      <c r="A346" s="40"/>
      <c r="B346" s="46"/>
      <c r="C346" s="292" t="s">
        <v>1238</v>
      </c>
      <c r="D346" s="40"/>
      <c r="E346" s="40"/>
      <c r="F346" s="40"/>
      <c r="G346" s="40"/>
      <c r="H346" s="46"/>
    </row>
    <row r="347" s="2" customFormat="1" ht="16.8" customHeight="1">
      <c r="A347" s="40"/>
      <c r="B347" s="46"/>
      <c r="C347" s="290" t="s">
        <v>292</v>
      </c>
      <c r="D347" s="290" t="s">
        <v>293</v>
      </c>
      <c r="E347" s="19" t="s">
        <v>83</v>
      </c>
      <c r="F347" s="291">
        <v>52.612000000000002</v>
      </c>
      <c r="G347" s="40"/>
      <c r="H347" s="46"/>
    </row>
    <row r="348" s="2" customFormat="1" ht="16.8" customHeight="1">
      <c r="A348" s="40"/>
      <c r="B348" s="46"/>
      <c r="C348" s="290" t="s">
        <v>943</v>
      </c>
      <c r="D348" s="290" t="s">
        <v>944</v>
      </c>
      <c r="E348" s="19" t="s">
        <v>83</v>
      </c>
      <c r="F348" s="291">
        <v>79.725999999999999</v>
      </c>
      <c r="G348" s="40"/>
      <c r="H348" s="46"/>
    </row>
    <row r="349" s="2" customFormat="1" ht="16.8" customHeight="1">
      <c r="A349" s="40"/>
      <c r="B349" s="46"/>
      <c r="C349" s="290" t="s">
        <v>1179</v>
      </c>
      <c r="D349" s="290" t="s">
        <v>1180</v>
      </c>
      <c r="E349" s="19" t="s">
        <v>83</v>
      </c>
      <c r="F349" s="291">
        <v>71.822999999999993</v>
      </c>
      <c r="G349" s="40"/>
      <c r="H349" s="46"/>
    </row>
    <row r="350" s="2" customFormat="1">
      <c r="A350" s="40"/>
      <c r="B350" s="46"/>
      <c r="C350" s="290" t="s">
        <v>955</v>
      </c>
      <c r="D350" s="290" t="s">
        <v>956</v>
      </c>
      <c r="E350" s="19" t="s">
        <v>83</v>
      </c>
      <c r="F350" s="291">
        <v>49.420000000000002</v>
      </c>
      <c r="G350" s="40"/>
      <c r="H350" s="46"/>
    </row>
    <row r="351" s="2" customFormat="1" ht="16.8" customHeight="1">
      <c r="A351" s="40"/>
      <c r="B351" s="46"/>
      <c r="C351" s="286" t="s">
        <v>106</v>
      </c>
      <c r="D351" s="287" t="s">
        <v>107</v>
      </c>
      <c r="E351" s="288" t="s">
        <v>83</v>
      </c>
      <c r="F351" s="289">
        <v>25.181000000000001</v>
      </c>
      <c r="G351" s="40"/>
      <c r="H351" s="46"/>
    </row>
    <row r="352" s="2" customFormat="1" ht="16.8" customHeight="1">
      <c r="A352" s="40"/>
      <c r="B352" s="46"/>
      <c r="C352" s="290" t="s">
        <v>19</v>
      </c>
      <c r="D352" s="290" t="s">
        <v>1243</v>
      </c>
      <c r="E352" s="19" t="s">
        <v>19</v>
      </c>
      <c r="F352" s="291">
        <v>31.581</v>
      </c>
      <c r="G352" s="40"/>
      <c r="H352" s="46"/>
    </row>
    <row r="353" s="2" customFormat="1" ht="16.8" customHeight="1">
      <c r="A353" s="40"/>
      <c r="B353" s="46"/>
      <c r="C353" s="290" t="s">
        <v>19</v>
      </c>
      <c r="D353" s="290" t="s">
        <v>1309</v>
      </c>
      <c r="E353" s="19" t="s">
        <v>19</v>
      </c>
      <c r="F353" s="291">
        <v>-6.4000000000000004</v>
      </c>
      <c r="G353" s="40"/>
      <c r="H353" s="46"/>
    </row>
    <row r="354" s="2" customFormat="1" ht="16.8" customHeight="1">
      <c r="A354" s="40"/>
      <c r="B354" s="46"/>
      <c r="C354" s="290" t="s">
        <v>19</v>
      </c>
      <c r="D354" s="290" t="s">
        <v>285</v>
      </c>
      <c r="E354" s="19" t="s">
        <v>19</v>
      </c>
      <c r="F354" s="291">
        <v>25.181000000000001</v>
      </c>
      <c r="G354" s="40"/>
      <c r="H354" s="46"/>
    </row>
    <row r="355" s="2" customFormat="1" ht="16.8" customHeight="1">
      <c r="A355" s="40"/>
      <c r="B355" s="46"/>
      <c r="C355" s="292" t="s">
        <v>1238</v>
      </c>
      <c r="D355" s="40"/>
      <c r="E355" s="40"/>
      <c r="F355" s="40"/>
      <c r="G355" s="40"/>
      <c r="H355" s="46"/>
    </row>
    <row r="356" s="2" customFormat="1" ht="16.8" customHeight="1">
      <c r="A356" s="40"/>
      <c r="B356" s="46"/>
      <c r="C356" s="290" t="s">
        <v>275</v>
      </c>
      <c r="D356" s="290" t="s">
        <v>276</v>
      </c>
      <c r="E356" s="19" t="s">
        <v>83</v>
      </c>
      <c r="F356" s="291">
        <v>172.46299999999999</v>
      </c>
      <c r="G356" s="40"/>
      <c r="H356" s="46"/>
    </row>
    <row r="357" s="2" customFormat="1" ht="16.8" customHeight="1">
      <c r="A357" s="40"/>
      <c r="B357" s="46"/>
      <c r="C357" s="290" t="s">
        <v>280</v>
      </c>
      <c r="D357" s="290" t="s">
        <v>281</v>
      </c>
      <c r="E357" s="19" t="s">
        <v>83</v>
      </c>
      <c r="F357" s="291">
        <v>172.46299999999999</v>
      </c>
      <c r="G357" s="40"/>
      <c r="H357" s="46"/>
    </row>
    <row r="358" s="2" customFormat="1" ht="16.8" customHeight="1">
      <c r="A358" s="40"/>
      <c r="B358" s="46"/>
      <c r="C358" s="290" t="s">
        <v>286</v>
      </c>
      <c r="D358" s="290" t="s">
        <v>287</v>
      </c>
      <c r="E358" s="19" t="s">
        <v>83</v>
      </c>
      <c r="F358" s="291">
        <v>172.46299999999999</v>
      </c>
      <c r="G358" s="40"/>
      <c r="H358" s="46"/>
    </row>
    <row r="359" s="2" customFormat="1" ht="16.8" customHeight="1">
      <c r="A359" s="40"/>
      <c r="B359" s="46"/>
      <c r="C359" s="290" t="s">
        <v>1160</v>
      </c>
      <c r="D359" s="290" t="s">
        <v>1161</v>
      </c>
      <c r="E359" s="19" t="s">
        <v>83</v>
      </c>
      <c r="F359" s="291">
        <v>172.46299999999999</v>
      </c>
      <c r="G359" s="40"/>
      <c r="H359" s="46"/>
    </row>
    <row r="360" s="2" customFormat="1" ht="16.8" customHeight="1">
      <c r="A360" s="40"/>
      <c r="B360" s="46"/>
      <c r="C360" s="290" t="s">
        <v>1190</v>
      </c>
      <c r="D360" s="290" t="s">
        <v>1191</v>
      </c>
      <c r="E360" s="19" t="s">
        <v>83</v>
      </c>
      <c r="F360" s="291">
        <v>288.29599999999999</v>
      </c>
      <c r="G360" s="40"/>
      <c r="H360" s="46"/>
    </row>
    <row r="361" s="2" customFormat="1">
      <c r="A361" s="40"/>
      <c r="B361" s="46"/>
      <c r="C361" s="290" t="s">
        <v>1202</v>
      </c>
      <c r="D361" s="290" t="s">
        <v>1203</v>
      </c>
      <c r="E361" s="19" t="s">
        <v>83</v>
      </c>
      <c r="F361" s="291">
        <v>262.08699999999999</v>
      </c>
      <c r="G361" s="40"/>
      <c r="H361" s="46"/>
    </row>
    <row r="362" s="2" customFormat="1" ht="16.8" customHeight="1">
      <c r="A362" s="40"/>
      <c r="B362" s="46"/>
      <c r="C362" s="286" t="s">
        <v>132</v>
      </c>
      <c r="D362" s="287" t="s">
        <v>133</v>
      </c>
      <c r="E362" s="288" t="s">
        <v>83</v>
      </c>
      <c r="F362" s="289">
        <v>71.822999999999993</v>
      </c>
      <c r="G362" s="40"/>
      <c r="H362" s="46"/>
    </row>
    <row r="363" s="2" customFormat="1" ht="16.8" customHeight="1">
      <c r="A363" s="40"/>
      <c r="B363" s="46"/>
      <c r="C363" s="290" t="s">
        <v>19</v>
      </c>
      <c r="D363" s="290" t="s">
        <v>114</v>
      </c>
      <c r="E363" s="19" t="s">
        <v>19</v>
      </c>
      <c r="F363" s="291">
        <v>3.7000000000000002</v>
      </c>
      <c r="G363" s="40"/>
      <c r="H363" s="46"/>
    </row>
    <row r="364" s="2" customFormat="1" ht="16.8" customHeight="1">
      <c r="A364" s="40"/>
      <c r="B364" s="46"/>
      <c r="C364" s="290" t="s">
        <v>19</v>
      </c>
      <c r="D364" s="290" t="s">
        <v>181</v>
      </c>
      <c r="E364" s="19" t="s">
        <v>19</v>
      </c>
      <c r="F364" s="291">
        <v>1.0600000000000001</v>
      </c>
      <c r="G364" s="40"/>
      <c r="H364" s="46"/>
    </row>
    <row r="365" s="2" customFormat="1" ht="16.8" customHeight="1">
      <c r="A365" s="40"/>
      <c r="B365" s="46"/>
      <c r="C365" s="290" t="s">
        <v>19</v>
      </c>
      <c r="D365" s="290" t="s">
        <v>175</v>
      </c>
      <c r="E365" s="19" t="s">
        <v>19</v>
      </c>
      <c r="F365" s="291">
        <v>15.353</v>
      </c>
      <c r="G365" s="40"/>
      <c r="H365" s="46"/>
    </row>
    <row r="366" s="2" customFormat="1" ht="16.8" customHeight="1">
      <c r="A366" s="40"/>
      <c r="B366" s="46"/>
      <c r="C366" s="290" t="s">
        <v>19</v>
      </c>
      <c r="D366" s="290" t="s">
        <v>86</v>
      </c>
      <c r="E366" s="19" t="s">
        <v>19</v>
      </c>
      <c r="F366" s="291">
        <v>18.57</v>
      </c>
      <c r="G366" s="40"/>
      <c r="H366" s="46"/>
    </row>
    <row r="367" s="2" customFormat="1" ht="16.8" customHeight="1">
      <c r="A367" s="40"/>
      <c r="B367" s="46"/>
      <c r="C367" s="290" t="s">
        <v>19</v>
      </c>
      <c r="D367" s="290" t="s">
        <v>90</v>
      </c>
      <c r="E367" s="19" t="s">
        <v>19</v>
      </c>
      <c r="F367" s="291">
        <v>11.903000000000001</v>
      </c>
      <c r="G367" s="40"/>
      <c r="H367" s="46"/>
    </row>
    <row r="368" s="2" customFormat="1" ht="16.8" customHeight="1">
      <c r="A368" s="40"/>
      <c r="B368" s="46"/>
      <c r="C368" s="290" t="s">
        <v>19</v>
      </c>
      <c r="D368" s="290" t="s">
        <v>183</v>
      </c>
      <c r="E368" s="19" t="s">
        <v>19</v>
      </c>
      <c r="F368" s="291">
        <v>11.903000000000001</v>
      </c>
      <c r="G368" s="40"/>
      <c r="H368" s="46"/>
    </row>
    <row r="369" s="2" customFormat="1" ht="16.8" customHeight="1">
      <c r="A369" s="40"/>
      <c r="B369" s="46"/>
      <c r="C369" s="290" t="s">
        <v>19</v>
      </c>
      <c r="D369" s="290" t="s">
        <v>93</v>
      </c>
      <c r="E369" s="19" t="s">
        <v>19</v>
      </c>
      <c r="F369" s="291">
        <v>7.2599999999999998</v>
      </c>
      <c r="G369" s="40"/>
      <c r="H369" s="46"/>
    </row>
    <row r="370" s="2" customFormat="1" ht="16.8" customHeight="1">
      <c r="A370" s="40"/>
      <c r="B370" s="46"/>
      <c r="C370" s="290" t="s">
        <v>19</v>
      </c>
      <c r="D370" s="290" t="s">
        <v>95</v>
      </c>
      <c r="E370" s="19" t="s">
        <v>19</v>
      </c>
      <c r="F370" s="291">
        <v>2.0739999999999998</v>
      </c>
      <c r="G370" s="40"/>
      <c r="H370" s="46"/>
    </row>
    <row r="371" s="2" customFormat="1" ht="16.8" customHeight="1">
      <c r="A371" s="40"/>
      <c r="B371" s="46"/>
      <c r="C371" s="290" t="s">
        <v>19</v>
      </c>
      <c r="D371" s="290" t="s">
        <v>285</v>
      </c>
      <c r="E371" s="19" t="s">
        <v>19</v>
      </c>
      <c r="F371" s="291">
        <v>71.822999999999993</v>
      </c>
      <c r="G371" s="40"/>
      <c r="H371" s="46"/>
    </row>
    <row r="372" s="2" customFormat="1" ht="16.8" customHeight="1">
      <c r="A372" s="40"/>
      <c r="B372" s="46"/>
      <c r="C372" s="292" t="s">
        <v>1238</v>
      </c>
      <c r="D372" s="40"/>
      <c r="E372" s="40"/>
      <c r="F372" s="40"/>
      <c r="G372" s="40"/>
      <c r="H372" s="46"/>
    </row>
    <row r="373" s="2" customFormat="1" ht="16.8" customHeight="1">
      <c r="A373" s="40"/>
      <c r="B373" s="46"/>
      <c r="C373" s="290" t="s">
        <v>595</v>
      </c>
      <c r="D373" s="290" t="s">
        <v>596</v>
      </c>
      <c r="E373" s="19" t="s">
        <v>83</v>
      </c>
      <c r="F373" s="291">
        <v>67.063000000000002</v>
      </c>
      <c r="G373" s="40"/>
      <c r="H373" s="46"/>
    </row>
    <row r="374" s="2" customFormat="1" ht="16.8" customHeight="1">
      <c r="A374" s="40"/>
      <c r="B374" s="46"/>
      <c r="C374" s="290" t="s">
        <v>610</v>
      </c>
      <c r="D374" s="290" t="s">
        <v>611</v>
      </c>
      <c r="E374" s="19" t="s">
        <v>83</v>
      </c>
      <c r="F374" s="291">
        <v>71.822999999999993</v>
      </c>
      <c r="G374" s="40"/>
      <c r="H374" s="46"/>
    </row>
    <row r="375" s="2" customFormat="1" ht="16.8" customHeight="1">
      <c r="A375" s="40"/>
      <c r="B375" s="46"/>
      <c r="C375" s="290" t="s">
        <v>1190</v>
      </c>
      <c r="D375" s="290" t="s">
        <v>1191</v>
      </c>
      <c r="E375" s="19" t="s">
        <v>83</v>
      </c>
      <c r="F375" s="291">
        <v>288.29599999999999</v>
      </c>
      <c r="G375" s="40"/>
      <c r="H375" s="46"/>
    </row>
    <row r="376" s="2" customFormat="1">
      <c r="A376" s="40"/>
      <c r="B376" s="46"/>
      <c r="C376" s="290" t="s">
        <v>1202</v>
      </c>
      <c r="D376" s="290" t="s">
        <v>1203</v>
      </c>
      <c r="E376" s="19" t="s">
        <v>83</v>
      </c>
      <c r="F376" s="291">
        <v>262.08699999999999</v>
      </c>
      <c r="G376" s="40"/>
      <c r="H376" s="46"/>
    </row>
    <row r="377" s="2" customFormat="1" ht="16.8" customHeight="1">
      <c r="A377" s="40"/>
      <c r="B377" s="46"/>
      <c r="C377" s="286" t="s">
        <v>185</v>
      </c>
      <c r="D377" s="287" t="s">
        <v>186</v>
      </c>
      <c r="E377" s="288" t="s">
        <v>83</v>
      </c>
      <c r="F377" s="289">
        <v>3.8500000000000001</v>
      </c>
      <c r="G377" s="40"/>
      <c r="H377" s="46"/>
    </row>
    <row r="378" s="2" customFormat="1" ht="16.8" customHeight="1">
      <c r="A378" s="40"/>
      <c r="B378" s="46"/>
      <c r="C378" s="290" t="s">
        <v>19</v>
      </c>
      <c r="D378" s="290" t="s">
        <v>1310</v>
      </c>
      <c r="E378" s="19" t="s">
        <v>19</v>
      </c>
      <c r="F378" s="291">
        <v>3.8500000000000001</v>
      </c>
      <c r="G378" s="40"/>
      <c r="H378" s="46"/>
    </row>
    <row r="379" s="2" customFormat="1" ht="16.8" customHeight="1">
      <c r="A379" s="40"/>
      <c r="B379" s="46"/>
      <c r="C379" s="292" t="s">
        <v>1238</v>
      </c>
      <c r="D379" s="40"/>
      <c r="E379" s="40"/>
      <c r="F379" s="40"/>
      <c r="G379" s="40"/>
      <c r="H379" s="46"/>
    </row>
    <row r="380" s="2" customFormat="1" ht="16.8" customHeight="1">
      <c r="A380" s="40"/>
      <c r="B380" s="46"/>
      <c r="C380" s="290" t="s">
        <v>562</v>
      </c>
      <c r="D380" s="290" t="s">
        <v>563</v>
      </c>
      <c r="E380" s="19" t="s">
        <v>83</v>
      </c>
      <c r="F380" s="291">
        <v>3.8500000000000001</v>
      </c>
      <c r="G380" s="40"/>
      <c r="H380" s="46"/>
    </row>
    <row r="381" s="2" customFormat="1" ht="16.8" customHeight="1">
      <c r="A381" s="40"/>
      <c r="B381" s="46"/>
      <c r="C381" s="290" t="s">
        <v>575</v>
      </c>
      <c r="D381" s="290" t="s">
        <v>576</v>
      </c>
      <c r="E381" s="19" t="s">
        <v>83</v>
      </c>
      <c r="F381" s="291">
        <v>10.114000000000001</v>
      </c>
      <c r="G381" s="40"/>
      <c r="H381" s="46"/>
    </row>
    <row r="382" s="2" customFormat="1" ht="16.8" customHeight="1">
      <c r="A382" s="40"/>
      <c r="B382" s="46"/>
      <c r="C382" s="286" t="s">
        <v>126</v>
      </c>
      <c r="D382" s="287" t="s">
        <v>127</v>
      </c>
      <c r="E382" s="288" t="s">
        <v>83</v>
      </c>
      <c r="F382" s="289">
        <v>10.041</v>
      </c>
      <c r="G382" s="40"/>
      <c r="H382" s="46"/>
    </row>
    <row r="383" s="2" customFormat="1" ht="16.8" customHeight="1">
      <c r="A383" s="40"/>
      <c r="B383" s="46"/>
      <c r="C383" s="290" t="s">
        <v>19</v>
      </c>
      <c r="D383" s="290" t="s">
        <v>1311</v>
      </c>
      <c r="E383" s="19" t="s">
        <v>19</v>
      </c>
      <c r="F383" s="291">
        <v>9.657</v>
      </c>
      <c r="G383" s="40"/>
      <c r="H383" s="46"/>
    </row>
    <row r="384" s="2" customFormat="1" ht="16.8" customHeight="1">
      <c r="A384" s="40"/>
      <c r="B384" s="46"/>
      <c r="C384" s="290" t="s">
        <v>19</v>
      </c>
      <c r="D384" s="290" t="s">
        <v>1312</v>
      </c>
      <c r="E384" s="19" t="s">
        <v>19</v>
      </c>
      <c r="F384" s="291">
        <v>-1.1819999999999999</v>
      </c>
      <c r="G384" s="40"/>
      <c r="H384" s="46"/>
    </row>
    <row r="385" s="2" customFormat="1" ht="16.8" customHeight="1">
      <c r="A385" s="40"/>
      <c r="B385" s="46"/>
      <c r="C385" s="290" t="s">
        <v>19</v>
      </c>
      <c r="D385" s="290" t="s">
        <v>1313</v>
      </c>
      <c r="E385" s="19" t="s">
        <v>19</v>
      </c>
      <c r="F385" s="291">
        <v>1.5660000000000001</v>
      </c>
      <c r="G385" s="40"/>
      <c r="H385" s="46"/>
    </row>
    <row r="386" s="2" customFormat="1" ht="16.8" customHeight="1">
      <c r="A386" s="40"/>
      <c r="B386" s="46"/>
      <c r="C386" s="290" t="s">
        <v>19</v>
      </c>
      <c r="D386" s="290" t="s">
        <v>285</v>
      </c>
      <c r="E386" s="19" t="s">
        <v>19</v>
      </c>
      <c r="F386" s="291">
        <v>10.041</v>
      </c>
      <c r="G386" s="40"/>
      <c r="H386" s="46"/>
    </row>
    <row r="387" s="2" customFormat="1" ht="16.8" customHeight="1">
      <c r="A387" s="40"/>
      <c r="B387" s="46"/>
      <c r="C387" s="292" t="s">
        <v>1238</v>
      </c>
      <c r="D387" s="40"/>
      <c r="E387" s="40"/>
      <c r="F387" s="40"/>
      <c r="G387" s="40"/>
      <c r="H387" s="46"/>
    </row>
    <row r="388" s="2" customFormat="1" ht="16.8" customHeight="1">
      <c r="A388" s="40"/>
      <c r="B388" s="46"/>
      <c r="C388" s="290" t="s">
        <v>517</v>
      </c>
      <c r="D388" s="290" t="s">
        <v>518</v>
      </c>
      <c r="E388" s="19" t="s">
        <v>83</v>
      </c>
      <c r="F388" s="291">
        <v>10.041</v>
      </c>
      <c r="G388" s="40"/>
      <c r="H388" s="46"/>
    </row>
    <row r="389" s="2" customFormat="1" ht="16.8" customHeight="1">
      <c r="A389" s="40"/>
      <c r="B389" s="46"/>
      <c r="C389" s="290" t="s">
        <v>536</v>
      </c>
      <c r="D389" s="290" t="s">
        <v>537</v>
      </c>
      <c r="E389" s="19" t="s">
        <v>83</v>
      </c>
      <c r="F389" s="291">
        <v>17.741</v>
      </c>
      <c r="G389" s="40"/>
      <c r="H389" s="46"/>
    </row>
    <row r="390" s="2" customFormat="1" ht="16.8" customHeight="1">
      <c r="A390" s="40"/>
      <c r="B390" s="46"/>
      <c r="C390" s="286" t="s">
        <v>129</v>
      </c>
      <c r="D390" s="287" t="s">
        <v>130</v>
      </c>
      <c r="E390" s="288" t="s">
        <v>83</v>
      </c>
      <c r="F390" s="289">
        <v>7.7000000000000002</v>
      </c>
      <c r="G390" s="40"/>
      <c r="H390" s="46"/>
    </row>
    <row r="391" s="2" customFormat="1" ht="16.8" customHeight="1">
      <c r="A391" s="40"/>
      <c r="B391" s="46"/>
      <c r="C391" s="290" t="s">
        <v>19</v>
      </c>
      <c r="D391" s="290" t="s">
        <v>1314</v>
      </c>
      <c r="E391" s="19" t="s">
        <v>19</v>
      </c>
      <c r="F391" s="291">
        <v>7.7000000000000002</v>
      </c>
      <c r="G391" s="40"/>
      <c r="H391" s="46"/>
    </row>
    <row r="392" s="2" customFormat="1" ht="16.8" customHeight="1">
      <c r="A392" s="40"/>
      <c r="B392" s="46"/>
      <c r="C392" s="290" t="s">
        <v>19</v>
      </c>
      <c r="D392" s="290" t="s">
        <v>285</v>
      </c>
      <c r="E392" s="19" t="s">
        <v>19</v>
      </c>
      <c r="F392" s="291">
        <v>7.7000000000000002</v>
      </c>
      <c r="G392" s="40"/>
      <c r="H392" s="46"/>
    </row>
    <row r="393" s="2" customFormat="1" ht="16.8" customHeight="1">
      <c r="A393" s="40"/>
      <c r="B393" s="46"/>
      <c r="C393" s="292" t="s">
        <v>1238</v>
      </c>
      <c r="D393" s="40"/>
      <c r="E393" s="40"/>
      <c r="F393" s="40"/>
      <c r="G393" s="40"/>
      <c r="H393" s="46"/>
    </row>
    <row r="394" s="2" customFormat="1" ht="16.8" customHeight="1">
      <c r="A394" s="40"/>
      <c r="B394" s="46"/>
      <c r="C394" s="290" t="s">
        <v>523</v>
      </c>
      <c r="D394" s="290" t="s">
        <v>524</v>
      </c>
      <c r="E394" s="19" t="s">
        <v>83</v>
      </c>
      <c r="F394" s="291">
        <v>7.7000000000000002</v>
      </c>
      <c r="G394" s="40"/>
      <c r="H394" s="46"/>
    </row>
    <row r="395" s="2" customFormat="1" ht="16.8" customHeight="1">
      <c r="A395" s="40"/>
      <c r="B395" s="46"/>
      <c r="C395" s="290" t="s">
        <v>536</v>
      </c>
      <c r="D395" s="290" t="s">
        <v>537</v>
      </c>
      <c r="E395" s="19" t="s">
        <v>83</v>
      </c>
      <c r="F395" s="291">
        <v>17.741</v>
      </c>
      <c r="G395" s="40"/>
      <c r="H395" s="46"/>
    </row>
    <row r="396" s="2" customFormat="1" ht="16.8" customHeight="1">
      <c r="A396" s="40"/>
      <c r="B396" s="46"/>
      <c r="C396" s="286" t="s">
        <v>188</v>
      </c>
      <c r="D396" s="287" t="s">
        <v>189</v>
      </c>
      <c r="E396" s="288" t="s">
        <v>83</v>
      </c>
      <c r="F396" s="289">
        <v>6.2640000000000002</v>
      </c>
      <c r="G396" s="40"/>
      <c r="H396" s="46"/>
    </row>
    <row r="397" s="2" customFormat="1" ht="16.8" customHeight="1">
      <c r="A397" s="40"/>
      <c r="B397" s="46"/>
      <c r="C397" s="290" t="s">
        <v>19</v>
      </c>
      <c r="D397" s="290" t="s">
        <v>1315</v>
      </c>
      <c r="E397" s="19" t="s">
        <v>19</v>
      </c>
      <c r="F397" s="291">
        <v>6.2640000000000002</v>
      </c>
      <c r="G397" s="40"/>
      <c r="H397" s="46"/>
    </row>
    <row r="398" s="2" customFormat="1" ht="16.8" customHeight="1">
      <c r="A398" s="40"/>
      <c r="B398" s="46"/>
      <c r="C398" s="292" t="s">
        <v>1238</v>
      </c>
      <c r="D398" s="40"/>
      <c r="E398" s="40"/>
      <c r="F398" s="40"/>
      <c r="G398" s="40"/>
      <c r="H398" s="46"/>
    </row>
    <row r="399" s="2" customFormat="1">
      <c r="A399" s="40"/>
      <c r="B399" s="46"/>
      <c r="C399" s="290" t="s">
        <v>568</v>
      </c>
      <c r="D399" s="290" t="s">
        <v>569</v>
      </c>
      <c r="E399" s="19" t="s">
        <v>83</v>
      </c>
      <c r="F399" s="291">
        <v>6.2640000000000002</v>
      </c>
      <c r="G399" s="40"/>
      <c r="H399" s="46"/>
    </row>
    <row r="400" s="2" customFormat="1" ht="16.8" customHeight="1">
      <c r="A400" s="40"/>
      <c r="B400" s="46"/>
      <c r="C400" s="290" t="s">
        <v>575</v>
      </c>
      <c r="D400" s="290" t="s">
        <v>576</v>
      </c>
      <c r="E400" s="19" t="s">
        <v>83</v>
      </c>
      <c r="F400" s="291">
        <v>10.114000000000001</v>
      </c>
      <c r="G400" s="40"/>
      <c r="H400" s="46"/>
    </row>
    <row r="401" s="2" customFormat="1" ht="7.44" customHeight="1">
      <c r="A401" s="40"/>
      <c r="B401" s="160"/>
      <c r="C401" s="161"/>
      <c r="D401" s="161"/>
      <c r="E401" s="161"/>
      <c r="F401" s="161"/>
      <c r="G401" s="161"/>
      <c r="H401" s="46"/>
    </row>
    <row r="402" s="2" customFormat="1">
      <c r="A402" s="40"/>
      <c r="B402" s="40"/>
      <c r="C402" s="40"/>
      <c r="D402" s="40"/>
      <c r="E402" s="40"/>
      <c r="F402" s="40"/>
      <c r="G402" s="40"/>
      <c r="H402" s="40"/>
    </row>
  </sheetData>
  <sheetProtection sheet="1" formatColumns="0" formatRows="0" objects="1" scenarios="1" spinCount="100000" saltValue="4c0aHBE8tIBW8IfgRit5MYWGxBhDdSj2092nDe3NBcfjcOnTuidAWAcZOOY/LEW2GZT1xt8MhtqiR6ideD7H7g==" hashValue="alIdv+2HYLPNgKuqz0qVomxcqNv7e51qmlT1lP0HtMpxYHvKDcqhGoB82UgthOSsQfKQFgXOj00pSmneJNleiw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3" customWidth="1"/>
    <col min="2" max="2" width="1.667969" style="293" customWidth="1"/>
    <col min="3" max="4" width="5" style="293" customWidth="1"/>
    <col min="5" max="5" width="11.66016" style="293" customWidth="1"/>
    <col min="6" max="6" width="9.160156" style="293" customWidth="1"/>
    <col min="7" max="7" width="5" style="293" customWidth="1"/>
    <col min="8" max="8" width="77.83203" style="293" customWidth="1"/>
    <col min="9" max="10" width="20" style="293" customWidth="1"/>
    <col min="11" max="11" width="1.667969" style="293" customWidth="1"/>
  </cols>
  <sheetData>
    <row r="1" s="1" customFormat="1" ht="37.5" customHeight="1"/>
    <row r="2" s="1" customFormat="1" ht="7.5" customHeight="1">
      <c r="B2" s="294"/>
      <c r="C2" s="295"/>
      <c r="D2" s="295"/>
      <c r="E2" s="295"/>
      <c r="F2" s="295"/>
      <c r="G2" s="295"/>
      <c r="H2" s="295"/>
      <c r="I2" s="295"/>
      <c r="J2" s="295"/>
      <c r="K2" s="296"/>
    </row>
    <row r="3" s="16" customFormat="1" ht="45" customHeight="1">
      <c r="B3" s="297"/>
      <c r="C3" s="298" t="s">
        <v>1316</v>
      </c>
      <c r="D3" s="298"/>
      <c r="E3" s="298"/>
      <c r="F3" s="298"/>
      <c r="G3" s="298"/>
      <c r="H3" s="298"/>
      <c r="I3" s="298"/>
      <c r="J3" s="298"/>
      <c r="K3" s="299"/>
    </row>
    <row r="4" s="1" customFormat="1" ht="25.5" customHeight="1">
      <c r="B4" s="300"/>
      <c r="C4" s="301" t="s">
        <v>1317</v>
      </c>
      <c r="D4" s="301"/>
      <c r="E4" s="301"/>
      <c r="F4" s="301"/>
      <c r="G4" s="301"/>
      <c r="H4" s="301"/>
      <c r="I4" s="301"/>
      <c r="J4" s="301"/>
      <c r="K4" s="302"/>
    </row>
    <row r="5" s="1" customFormat="1" ht="5.25" customHeight="1">
      <c r="B5" s="300"/>
      <c r="C5" s="303"/>
      <c r="D5" s="303"/>
      <c r="E5" s="303"/>
      <c r="F5" s="303"/>
      <c r="G5" s="303"/>
      <c r="H5" s="303"/>
      <c r="I5" s="303"/>
      <c r="J5" s="303"/>
      <c r="K5" s="302"/>
    </row>
    <row r="6" s="1" customFormat="1" ht="15" customHeight="1">
      <c r="B6" s="300"/>
      <c r="C6" s="304" t="s">
        <v>1318</v>
      </c>
      <c r="D6" s="304"/>
      <c r="E6" s="304"/>
      <c r="F6" s="304"/>
      <c r="G6" s="304"/>
      <c r="H6" s="304"/>
      <c r="I6" s="304"/>
      <c r="J6" s="304"/>
      <c r="K6" s="302"/>
    </row>
    <row r="7" s="1" customFormat="1" ht="15" customHeight="1">
      <c r="B7" s="305"/>
      <c r="C7" s="304" t="s">
        <v>1319</v>
      </c>
      <c r="D7" s="304"/>
      <c r="E7" s="304"/>
      <c r="F7" s="304"/>
      <c r="G7" s="304"/>
      <c r="H7" s="304"/>
      <c r="I7" s="304"/>
      <c r="J7" s="304"/>
      <c r="K7" s="302"/>
    </row>
    <row r="8" s="1" customFormat="1" ht="12.75" customHeight="1">
      <c r="B8" s="305"/>
      <c r="C8" s="304"/>
      <c r="D8" s="304"/>
      <c r="E8" s="304"/>
      <c r="F8" s="304"/>
      <c r="G8" s="304"/>
      <c r="H8" s="304"/>
      <c r="I8" s="304"/>
      <c r="J8" s="304"/>
      <c r="K8" s="302"/>
    </row>
    <row r="9" s="1" customFormat="1" ht="15" customHeight="1">
      <c r="B9" s="305"/>
      <c r="C9" s="304" t="s">
        <v>1320</v>
      </c>
      <c r="D9" s="304"/>
      <c r="E9" s="304"/>
      <c r="F9" s="304"/>
      <c r="G9" s="304"/>
      <c r="H9" s="304"/>
      <c r="I9" s="304"/>
      <c r="J9" s="304"/>
      <c r="K9" s="302"/>
    </row>
    <row r="10" s="1" customFormat="1" ht="15" customHeight="1">
      <c r="B10" s="305"/>
      <c r="C10" s="304"/>
      <c r="D10" s="304" t="s">
        <v>1321</v>
      </c>
      <c r="E10" s="304"/>
      <c r="F10" s="304"/>
      <c r="G10" s="304"/>
      <c r="H10" s="304"/>
      <c r="I10" s="304"/>
      <c r="J10" s="304"/>
      <c r="K10" s="302"/>
    </row>
    <row r="11" s="1" customFormat="1" ht="15" customHeight="1">
      <c r="B11" s="305"/>
      <c r="C11" s="306"/>
      <c r="D11" s="304" t="s">
        <v>1322</v>
      </c>
      <c r="E11" s="304"/>
      <c r="F11" s="304"/>
      <c r="G11" s="304"/>
      <c r="H11" s="304"/>
      <c r="I11" s="304"/>
      <c r="J11" s="304"/>
      <c r="K11" s="302"/>
    </row>
    <row r="12" s="1" customFormat="1" ht="15" customHeight="1">
      <c r="B12" s="305"/>
      <c r="C12" s="306"/>
      <c r="D12" s="304"/>
      <c r="E12" s="304"/>
      <c r="F12" s="304"/>
      <c r="G12" s="304"/>
      <c r="H12" s="304"/>
      <c r="I12" s="304"/>
      <c r="J12" s="304"/>
      <c r="K12" s="302"/>
    </row>
    <row r="13" s="1" customFormat="1" ht="15" customHeight="1">
      <c r="B13" s="305"/>
      <c r="C13" s="306"/>
      <c r="D13" s="307" t="s">
        <v>1323</v>
      </c>
      <c r="E13" s="304"/>
      <c r="F13" s="304"/>
      <c r="G13" s="304"/>
      <c r="H13" s="304"/>
      <c r="I13" s="304"/>
      <c r="J13" s="304"/>
      <c r="K13" s="302"/>
    </row>
    <row r="14" s="1" customFormat="1" ht="12.75" customHeight="1">
      <c r="B14" s="305"/>
      <c r="C14" s="306"/>
      <c r="D14" s="306"/>
      <c r="E14" s="306"/>
      <c r="F14" s="306"/>
      <c r="G14" s="306"/>
      <c r="H14" s="306"/>
      <c r="I14" s="306"/>
      <c r="J14" s="306"/>
      <c r="K14" s="302"/>
    </row>
    <row r="15" s="1" customFormat="1" ht="15" customHeight="1">
      <c r="B15" s="305"/>
      <c r="C15" s="306"/>
      <c r="D15" s="304" t="s">
        <v>1324</v>
      </c>
      <c r="E15" s="304"/>
      <c r="F15" s="304"/>
      <c r="G15" s="304"/>
      <c r="H15" s="304"/>
      <c r="I15" s="304"/>
      <c r="J15" s="304"/>
      <c r="K15" s="302"/>
    </row>
    <row r="16" s="1" customFormat="1" ht="15" customHeight="1">
      <c r="B16" s="305"/>
      <c r="C16" s="306"/>
      <c r="D16" s="304" t="s">
        <v>1325</v>
      </c>
      <c r="E16" s="304"/>
      <c r="F16" s="304"/>
      <c r="G16" s="304"/>
      <c r="H16" s="304"/>
      <c r="I16" s="304"/>
      <c r="J16" s="304"/>
      <c r="K16" s="302"/>
    </row>
    <row r="17" s="1" customFormat="1" ht="15" customHeight="1">
      <c r="B17" s="305"/>
      <c r="C17" s="306"/>
      <c r="D17" s="304" t="s">
        <v>1326</v>
      </c>
      <c r="E17" s="304"/>
      <c r="F17" s="304"/>
      <c r="G17" s="304"/>
      <c r="H17" s="304"/>
      <c r="I17" s="304"/>
      <c r="J17" s="304"/>
      <c r="K17" s="302"/>
    </row>
    <row r="18" s="1" customFormat="1" ht="15" customHeight="1">
      <c r="B18" s="305"/>
      <c r="C18" s="306"/>
      <c r="D18" s="306"/>
      <c r="E18" s="308" t="s">
        <v>76</v>
      </c>
      <c r="F18" s="304" t="s">
        <v>1327</v>
      </c>
      <c r="G18" s="304"/>
      <c r="H18" s="304"/>
      <c r="I18" s="304"/>
      <c r="J18" s="304"/>
      <c r="K18" s="302"/>
    </row>
    <row r="19" s="1" customFormat="1" ht="15" customHeight="1">
      <c r="B19" s="305"/>
      <c r="C19" s="306"/>
      <c r="D19" s="306"/>
      <c r="E19" s="308" t="s">
        <v>1328</v>
      </c>
      <c r="F19" s="304" t="s">
        <v>1329</v>
      </c>
      <c r="G19" s="304"/>
      <c r="H19" s="304"/>
      <c r="I19" s="304"/>
      <c r="J19" s="304"/>
      <c r="K19" s="302"/>
    </row>
    <row r="20" s="1" customFormat="1" ht="15" customHeight="1">
      <c r="B20" s="305"/>
      <c r="C20" s="306"/>
      <c r="D20" s="306"/>
      <c r="E20" s="308" t="s">
        <v>1330</v>
      </c>
      <c r="F20" s="304" t="s">
        <v>1331</v>
      </c>
      <c r="G20" s="304"/>
      <c r="H20" s="304"/>
      <c r="I20" s="304"/>
      <c r="J20" s="304"/>
      <c r="K20" s="302"/>
    </row>
    <row r="21" s="1" customFormat="1" ht="15" customHeight="1">
      <c r="B21" s="305"/>
      <c r="C21" s="306"/>
      <c r="D21" s="306"/>
      <c r="E21" s="308" t="s">
        <v>1332</v>
      </c>
      <c r="F21" s="304" t="s">
        <v>1333</v>
      </c>
      <c r="G21" s="304"/>
      <c r="H21" s="304"/>
      <c r="I21" s="304"/>
      <c r="J21" s="304"/>
      <c r="K21" s="302"/>
    </row>
    <row r="22" s="1" customFormat="1" ht="15" customHeight="1">
      <c r="B22" s="305"/>
      <c r="C22" s="306"/>
      <c r="D22" s="306"/>
      <c r="E22" s="308" t="s">
        <v>1334</v>
      </c>
      <c r="F22" s="304" t="s">
        <v>1335</v>
      </c>
      <c r="G22" s="304"/>
      <c r="H22" s="304"/>
      <c r="I22" s="304"/>
      <c r="J22" s="304"/>
      <c r="K22" s="302"/>
    </row>
    <row r="23" s="1" customFormat="1" ht="15" customHeight="1">
      <c r="B23" s="305"/>
      <c r="C23" s="306"/>
      <c r="D23" s="306"/>
      <c r="E23" s="308" t="s">
        <v>1336</v>
      </c>
      <c r="F23" s="304" t="s">
        <v>1337</v>
      </c>
      <c r="G23" s="304"/>
      <c r="H23" s="304"/>
      <c r="I23" s="304"/>
      <c r="J23" s="304"/>
      <c r="K23" s="302"/>
    </row>
    <row r="24" s="1" customFormat="1" ht="12.75" customHeight="1">
      <c r="B24" s="305"/>
      <c r="C24" s="306"/>
      <c r="D24" s="306"/>
      <c r="E24" s="306"/>
      <c r="F24" s="306"/>
      <c r="G24" s="306"/>
      <c r="H24" s="306"/>
      <c r="I24" s="306"/>
      <c r="J24" s="306"/>
      <c r="K24" s="302"/>
    </row>
    <row r="25" s="1" customFormat="1" ht="15" customHeight="1">
      <c r="B25" s="305"/>
      <c r="C25" s="304" t="s">
        <v>1338</v>
      </c>
      <c r="D25" s="304"/>
      <c r="E25" s="304"/>
      <c r="F25" s="304"/>
      <c r="G25" s="304"/>
      <c r="H25" s="304"/>
      <c r="I25" s="304"/>
      <c r="J25" s="304"/>
      <c r="K25" s="302"/>
    </row>
    <row r="26" s="1" customFormat="1" ht="15" customHeight="1">
      <c r="B26" s="305"/>
      <c r="C26" s="304" t="s">
        <v>1339</v>
      </c>
      <c r="D26" s="304"/>
      <c r="E26" s="304"/>
      <c r="F26" s="304"/>
      <c r="G26" s="304"/>
      <c r="H26" s="304"/>
      <c r="I26" s="304"/>
      <c r="J26" s="304"/>
      <c r="K26" s="302"/>
    </row>
    <row r="27" s="1" customFormat="1" ht="15" customHeight="1">
      <c r="B27" s="305"/>
      <c r="C27" s="304"/>
      <c r="D27" s="304" t="s">
        <v>1340</v>
      </c>
      <c r="E27" s="304"/>
      <c r="F27" s="304"/>
      <c r="G27" s="304"/>
      <c r="H27" s="304"/>
      <c r="I27" s="304"/>
      <c r="J27" s="304"/>
      <c r="K27" s="302"/>
    </row>
    <row r="28" s="1" customFormat="1" ht="15" customHeight="1">
      <c r="B28" s="305"/>
      <c r="C28" s="306"/>
      <c r="D28" s="304" t="s">
        <v>1341</v>
      </c>
      <c r="E28" s="304"/>
      <c r="F28" s="304"/>
      <c r="G28" s="304"/>
      <c r="H28" s="304"/>
      <c r="I28" s="304"/>
      <c r="J28" s="304"/>
      <c r="K28" s="302"/>
    </row>
    <row r="29" s="1" customFormat="1" ht="12.75" customHeight="1">
      <c r="B29" s="305"/>
      <c r="C29" s="306"/>
      <c r="D29" s="306"/>
      <c r="E29" s="306"/>
      <c r="F29" s="306"/>
      <c r="G29" s="306"/>
      <c r="H29" s="306"/>
      <c r="I29" s="306"/>
      <c r="J29" s="306"/>
      <c r="K29" s="302"/>
    </row>
    <row r="30" s="1" customFormat="1" ht="15" customHeight="1">
      <c r="B30" s="305"/>
      <c r="C30" s="306"/>
      <c r="D30" s="304" t="s">
        <v>1342</v>
      </c>
      <c r="E30" s="304"/>
      <c r="F30" s="304"/>
      <c r="G30" s="304"/>
      <c r="H30" s="304"/>
      <c r="I30" s="304"/>
      <c r="J30" s="304"/>
      <c r="K30" s="302"/>
    </row>
    <row r="31" s="1" customFormat="1" ht="15" customHeight="1">
      <c r="B31" s="305"/>
      <c r="C31" s="306"/>
      <c r="D31" s="304" t="s">
        <v>1343</v>
      </c>
      <c r="E31" s="304"/>
      <c r="F31" s="304"/>
      <c r="G31" s="304"/>
      <c r="H31" s="304"/>
      <c r="I31" s="304"/>
      <c r="J31" s="304"/>
      <c r="K31" s="302"/>
    </row>
    <row r="32" s="1" customFormat="1" ht="12.75" customHeight="1">
      <c r="B32" s="305"/>
      <c r="C32" s="306"/>
      <c r="D32" s="306"/>
      <c r="E32" s="306"/>
      <c r="F32" s="306"/>
      <c r="G32" s="306"/>
      <c r="H32" s="306"/>
      <c r="I32" s="306"/>
      <c r="J32" s="306"/>
      <c r="K32" s="302"/>
    </row>
    <row r="33" s="1" customFormat="1" ht="15" customHeight="1">
      <c r="B33" s="305"/>
      <c r="C33" s="306"/>
      <c r="D33" s="304" t="s">
        <v>1344</v>
      </c>
      <c r="E33" s="304"/>
      <c r="F33" s="304"/>
      <c r="G33" s="304"/>
      <c r="H33" s="304"/>
      <c r="I33" s="304"/>
      <c r="J33" s="304"/>
      <c r="K33" s="302"/>
    </row>
    <row r="34" s="1" customFormat="1" ht="15" customHeight="1">
      <c r="B34" s="305"/>
      <c r="C34" s="306"/>
      <c r="D34" s="304" t="s">
        <v>1345</v>
      </c>
      <c r="E34" s="304"/>
      <c r="F34" s="304"/>
      <c r="G34" s="304"/>
      <c r="H34" s="304"/>
      <c r="I34" s="304"/>
      <c r="J34" s="304"/>
      <c r="K34" s="302"/>
    </row>
    <row r="35" s="1" customFormat="1" ht="15" customHeight="1">
      <c r="B35" s="305"/>
      <c r="C35" s="306"/>
      <c r="D35" s="304" t="s">
        <v>1346</v>
      </c>
      <c r="E35" s="304"/>
      <c r="F35" s="304"/>
      <c r="G35" s="304"/>
      <c r="H35" s="304"/>
      <c r="I35" s="304"/>
      <c r="J35" s="304"/>
      <c r="K35" s="302"/>
    </row>
    <row r="36" s="1" customFormat="1" ht="15" customHeight="1">
      <c r="B36" s="305"/>
      <c r="C36" s="306"/>
      <c r="D36" s="304"/>
      <c r="E36" s="307" t="s">
        <v>239</v>
      </c>
      <c r="F36" s="304"/>
      <c r="G36" s="304" t="s">
        <v>1347</v>
      </c>
      <c r="H36" s="304"/>
      <c r="I36" s="304"/>
      <c r="J36" s="304"/>
      <c r="K36" s="302"/>
    </row>
    <row r="37" s="1" customFormat="1" ht="30.75" customHeight="1">
      <c r="B37" s="305"/>
      <c r="C37" s="306"/>
      <c r="D37" s="304"/>
      <c r="E37" s="307" t="s">
        <v>1348</v>
      </c>
      <c r="F37" s="304"/>
      <c r="G37" s="304" t="s">
        <v>1349</v>
      </c>
      <c r="H37" s="304"/>
      <c r="I37" s="304"/>
      <c r="J37" s="304"/>
      <c r="K37" s="302"/>
    </row>
    <row r="38" s="1" customFormat="1" ht="15" customHeight="1">
      <c r="B38" s="305"/>
      <c r="C38" s="306"/>
      <c r="D38" s="304"/>
      <c r="E38" s="307" t="s">
        <v>50</v>
      </c>
      <c r="F38" s="304"/>
      <c r="G38" s="304" t="s">
        <v>1350</v>
      </c>
      <c r="H38" s="304"/>
      <c r="I38" s="304"/>
      <c r="J38" s="304"/>
      <c r="K38" s="302"/>
    </row>
    <row r="39" s="1" customFormat="1" ht="15" customHeight="1">
      <c r="B39" s="305"/>
      <c r="C39" s="306"/>
      <c r="D39" s="304"/>
      <c r="E39" s="307" t="s">
        <v>51</v>
      </c>
      <c r="F39" s="304"/>
      <c r="G39" s="304" t="s">
        <v>1351</v>
      </c>
      <c r="H39" s="304"/>
      <c r="I39" s="304"/>
      <c r="J39" s="304"/>
      <c r="K39" s="302"/>
    </row>
    <row r="40" s="1" customFormat="1" ht="15" customHeight="1">
      <c r="B40" s="305"/>
      <c r="C40" s="306"/>
      <c r="D40" s="304"/>
      <c r="E40" s="307" t="s">
        <v>240</v>
      </c>
      <c r="F40" s="304"/>
      <c r="G40" s="304" t="s">
        <v>1352</v>
      </c>
      <c r="H40" s="304"/>
      <c r="I40" s="304"/>
      <c r="J40" s="304"/>
      <c r="K40" s="302"/>
    </row>
    <row r="41" s="1" customFormat="1" ht="15" customHeight="1">
      <c r="B41" s="305"/>
      <c r="C41" s="306"/>
      <c r="D41" s="304"/>
      <c r="E41" s="307" t="s">
        <v>241</v>
      </c>
      <c r="F41" s="304"/>
      <c r="G41" s="304" t="s">
        <v>1353</v>
      </c>
      <c r="H41" s="304"/>
      <c r="I41" s="304"/>
      <c r="J41" s="304"/>
      <c r="K41" s="302"/>
    </row>
    <row r="42" s="1" customFormat="1" ht="15" customHeight="1">
      <c r="B42" s="305"/>
      <c r="C42" s="306"/>
      <c r="D42" s="304"/>
      <c r="E42" s="307" t="s">
        <v>1354</v>
      </c>
      <c r="F42" s="304"/>
      <c r="G42" s="304" t="s">
        <v>1355</v>
      </c>
      <c r="H42" s="304"/>
      <c r="I42" s="304"/>
      <c r="J42" s="304"/>
      <c r="K42" s="302"/>
    </row>
    <row r="43" s="1" customFormat="1" ht="15" customHeight="1">
      <c r="B43" s="305"/>
      <c r="C43" s="306"/>
      <c r="D43" s="304"/>
      <c r="E43" s="307"/>
      <c r="F43" s="304"/>
      <c r="G43" s="304" t="s">
        <v>1356</v>
      </c>
      <c r="H43" s="304"/>
      <c r="I43" s="304"/>
      <c r="J43" s="304"/>
      <c r="K43" s="302"/>
    </row>
    <row r="44" s="1" customFormat="1" ht="15" customHeight="1">
      <c r="B44" s="305"/>
      <c r="C44" s="306"/>
      <c r="D44" s="304"/>
      <c r="E44" s="307" t="s">
        <v>1357</v>
      </c>
      <c r="F44" s="304"/>
      <c r="G44" s="304" t="s">
        <v>1358</v>
      </c>
      <c r="H44" s="304"/>
      <c r="I44" s="304"/>
      <c r="J44" s="304"/>
      <c r="K44" s="302"/>
    </row>
    <row r="45" s="1" customFormat="1" ht="15" customHeight="1">
      <c r="B45" s="305"/>
      <c r="C45" s="306"/>
      <c r="D45" s="304"/>
      <c r="E45" s="307" t="s">
        <v>243</v>
      </c>
      <c r="F45" s="304"/>
      <c r="G45" s="304" t="s">
        <v>1359</v>
      </c>
      <c r="H45" s="304"/>
      <c r="I45" s="304"/>
      <c r="J45" s="304"/>
      <c r="K45" s="302"/>
    </row>
    <row r="46" s="1" customFormat="1" ht="12.75" customHeight="1">
      <c r="B46" s="305"/>
      <c r="C46" s="306"/>
      <c r="D46" s="304"/>
      <c r="E46" s="304"/>
      <c r="F46" s="304"/>
      <c r="G46" s="304"/>
      <c r="H46" s="304"/>
      <c r="I46" s="304"/>
      <c r="J46" s="304"/>
      <c r="K46" s="302"/>
    </row>
    <row r="47" s="1" customFormat="1" ht="15" customHeight="1">
      <c r="B47" s="305"/>
      <c r="C47" s="306"/>
      <c r="D47" s="304" t="s">
        <v>1360</v>
      </c>
      <c r="E47" s="304"/>
      <c r="F47" s="304"/>
      <c r="G47" s="304"/>
      <c r="H47" s="304"/>
      <c r="I47" s="304"/>
      <c r="J47" s="304"/>
      <c r="K47" s="302"/>
    </row>
    <row r="48" s="1" customFormat="1" ht="15" customHeight="1">
      <c r="B48" s="305"/>
      <c r="C48" s="306"/>
      <c r="D48" s="306"/>
      <c r="E48" s="304" t="s">
        <v>1361</v>
      </c>
      <c r="F48" s="304"/>
      <c r="G48" s="304"/>
      <c r="H48" s="304"/>
      <c r="I48" s="304"/>
      <c r="J48" s="304"/>
      <c r="K48" s="302"/>
    </row>
    <row r="49" s="1" customFormat="1" ht="15" customHeight="1">
      <c r="B49" s="305"/>
      <c r="C49" s="306"/>
      <c r="D49" s="306"/>
      <c r="E49" s="304" t="s">
        <v>1362</v>
      </c>
      <c r="F49" s="304"/>
      <c r="G49" s="304"/>
      <c r="H49" s="304"/>
      <c r="I49" s="304"/>
      <c r="J49" s="304"/>
      <c r="K49" s="302"/>
    </row>
    <row r="50" s="1" customFormat="1" ht="15" customHeight="1">
      <c r="B50" s="305"/>
      <c r="C50" s="306"/>
      <c r="D50" s="306"/>
      <c r="E50" s="304" t="s">
        <v>1363</v>
      </c>
      <c r="F50" s="304"/>
      <c r="G50" s="304"/>
      <c r="H50" s="304"/>
      <c r="I50" s="304"/>
      <c r="J50" s="304"/>
      <c r="K50" s="302"/>
    </row>
    <row r="51" s="1" customFormat="1" ht="15" customHeight="1">
      <c r="B51" s="305"/>
      <c r="C51" s="306"/>
      <c r="D51" s="304" t="s">
        <v>1364</v>
      </c>
      <c r="E51" s="304"/>
      <c r="F51" s="304"/>
      <c r="G51" s="304"/>
      <c r="H51" s="304"/>
      <c r="I51" s="304"/>
      <c r="J51" s="304"/>
      <c r="K51" s="302"/>
    </row>
    <row r="52" s="1" customFormat="1" ht="25.5" customHeight="1">
      <c r="B52" s="300"/>
      <c r="C52" s="301" t="s">
        <v>1365</v>
      </c>
      <c r="D52" s="301"/>
      <c r="E52" s="301"/>
      <c r="F52" s="301"/>
      <c r="G52" s="301"/>
      <c r="H52" s="301"/>
      <c r="I52" s="301"/>
      <c r="J52" s="301"/>
      <c r="K52" s="302"/>
    </row>
    <row r="53" s="1" customFormat="1" ht="5.25" customHeight="1">
      <c r="B53" s="300"/>
      <c r="C53" s="303"/>
      <c r="D53" s="303"/>
      <c r="E53" s="303"/>
      <c r="F53" s="303"/>
      <c r="G53" s="303"/>
      <c r="H53" s="303"/>
      <c r="I53" s="303"/>
      <c r="J53" s="303"/>
      <c r="K53" s="302"/>
    </row>
    <row r="54" s="1" customFormat="1" ht="15" customHeight="1">
      <c r="B54" s="300"/>
      <c r="C54" s="304" t="s">
        <v>1366</v>
      </c>
      <c r="D54" s="304"/>
      <c r="E54" s="304"/>
      <c r="F54" s="304"/>
      <c r="G54" s="304"/>
      <c r="H54" s="304"/>
      <c r="I54" s="304"/>
      <c r="J54" s="304"/>
      <c r="K54" s="302"/>
    </row>
    <row r="55" s="1" customFormat="1" ht="15" customHeight="1">
      <c r="B55" s="300"/>
      <c r="C55" s="304" t="s">
        <v>1367</v>
      </c>
      <c r="D55" s="304"/>
      <c r="E55" s="304"/>
      <c r="F55" s="304"/>
      <c r="G55" s="304"/>
      <c r="H55" s="304"/>
      <c r="I55" s="304"/>
      <c r="J55" s="304"/>
      <c r="K55" s="302"/>
    </row>
    <row r="56" s="1" customFormat="1" ht="12.75" customHeight="1">
      <c r="B56" s="300"/>
      <c r="C56" s="304"/>
      <c r="D56" s="304"/>
      <c r="E56" s="304"/>
      <c r="F56" s="304"/>
      <c r="G56" s="304"/>
      <c r="H56" s="304"/>
      <c r="I56" s="304"/>
      <c r="J56" s="304"/>
      <c r="K56" s="302"/>
    </row>
    <row r="57" s="1" customFormat="1" ht="15" customHeight="1">
      <c r="B57" s="300"/>
      <c r="C57" s="304" t="s">
        <v>1368</v>
      </c>
      <c r="D57" s="304"/>
      <c r="E57" s="304"/>
      <c r="F57" s="304"/>
      <c r="G57" s="304"/>
      <c r="H57" s="304"/>
      <c r="I57" s="304"/>
      <c r="J57" s="304"/>
      <c r="K57" s="302"/>
    </row>
    <row r="58" s="1" customFormat="1" ht="15" customHeight="1">
      <c r="B58" s="300"/>
      <c r="C58" s="306"/>
      <c r="D58" s="304" t="s">
        <v>1369</v>
      </c>
      <c r="E58" s="304"/>
      <c r="F58" s="304"/>
      <c r="G58" s="304"/>
      <c r="H58" s="304"/>
      <c r="I58" s="304"/>
      <c r="J58" s="304"/>
      <c r="K58" s="302"/>
    </row>
    <row r="59" s="1" customFormat="1" ht="15" customHeight="1">
      <c r="B59" s="300"/>
      <c r="C59" s="306"/>
      <c r="D59" s="304" t="s">
        <v>1370</v>
      </c>
      <c r="E59" s="304"/>
      <c r="F59" s="304"/>
      <c r="G59" s="304"/>
      <c r="H59" s="304"/>
      <c r="I59" s="304"/>
      <c r="J59" s="304"/>
      <c r="K59" s="302"/>
    </row>
    <row r="60" s="1" customFormat="1" ht="15" customHeight="1">
      <c r="B60" s="300"/>
      <c r="C60" s="306"/>
      <c r="D60" s="304" t="s">
        <v>1371</v>
      </c>
      <c r="E60" s="304"/>
      <c r="F60" s="304"/>
      <c r="G60" s="304"/>
      <c r="H60" s="304"/>
      <c r="I60" s="304"/>
      <c r="J60" s="304"/>
      <c r="K60" s="302"/>
    </row>
    <row r="61" s="1" customFormat="1" ht="15" customHeight="1">
      <c r="B61" s="300"/>
      <c r="C61" s="306"/>
      <c r="D61" s="304" t="s">
        <v>1372</v>
      </c>
      <c r="E61" s="304"/>
      <c r="F61" s="304"/>
      <c r="G61" s="304"/>
      <c r="H61" s="304"/>
      <c r="I61" s="304"/>
      <c r="J61" s="304"/>
      <c r="K61" s="302"/>
    </row>
    <row r="62" s="1" customFormat="1" ht="15" customHeight="1">
      <c r="B62" s="300"/>
      <c r="C62" s="306"/>
      <c r="D62" s="309" t="s">
        <v>1373</v>
      </c>
      <c r="E62" s="309"/>
      <c r="F62" s="309"/>
      <c r="G62" s="309"/>
      <c r="H62" s="309"/>
      <c r="I62" s="309"/>
      <c r="J62" s="309"/>
      <c r="K62" s="302"/>
    </row>
    <row r="63" s="1" customFormat="1" ht="15" customHeight="1">
      <c r="B63" s="300"/>
      <c r="C63" s="306"/>
      <c r="D63" s="304" t="s">
        <v>1374</v>
      </c>
      <c r="E63" s="304"/>
      <c r="F63" s="304"/>
      <c r="G63" s="304"/>
      <c r="H63" s="304"/>
      <c r="I63" s="304"/>
      <c r="J63" s="304"/>
      <c r="K63" s="302"/>
    </row>
    <row r="64" s="1" customFormat="1" ht="12.75" customHeight="1">
      <c r="B64" s="300"/>
      <c r="C64" s="306"/>
      <c r="D64" s="306"/>
      <c r="E64" s="310"/>
      <c r="F64" s="306"/>
      <c r="G64" s="306"/>
      <c r="H64" s="306"/>
      <c r="I64" s="306"/>
      <c r="J64" s="306"/>
      <c r="K64" s="302"/>
    </row>
    <row r="65" s="1" customFormat="1" ht="15" customHeight="1">
      <c r="B65" s="300"/>
      <c r="C65" s="306"/>
      <c r="D65" s="304" t="s">
        <v>1375</v>
      </c>
      <c r="E65" s="304"/>
      <c r="F65" s="304"/>
      <c r="G65" s="304"/>
      <c r="H65" s="304"/>
      <c r="I65" s="304"/>
      <c r="J65" s="304"/>
      <c r="K65" s="302"/>
    </row>
    <row r="66" s="1" customFormat="1" ht="15" customHeight="1">
      <c r="B66" s="300"/>
      <c r="C66" s="306"/>
      <c r="D66" s="309" t="s">
        <v>1376</v>
      </c>
      <c r="E66" s="309"/>
      <c r="F66" s="309"/>
      <c r="G66" s="309"/>
      <c r="H66" s="309"/>
      <c r="I66" s="309"/>
      <c r="J66" s="309"/>
      <c r="K66" s="302"/>
    </row>
    <row r="67" s="1" customFormat="1" ht="15" customHeight="1">
      <c r="B67" s="300"/>
      <c r="C67" s="306"/>
      <c r="D67" s="304" t="s">
        <v>1377</v>
      </c>
      <c r="E67" s="304"/>
      <c r="F67" s="304"/>
      <c r="G67" s="304"/>
      <c r="H67" s="304"/>
      <c r="I67" s="304"/>
      <c r="J67" s="304"/>
      <c r="K67" s="302"/>
    </row>
    <row r="68" s="1" customFormat="1" ht="15" customHeight="1">
      <c r="B68" s="300"/>
      <c r="C68" s="306"/>
      <c r="D68" s="304" t="s">
        <v>1378</v>
      </c>
      <c r="E68" s="304"/>
      <c r="F68" s="304"/>
      <c r="G68" s="304"/>
      <c r="H68" s="304"/>
      <c r="I68" s="304"/>
      <c r="J68" s="304"/>
      <c r="K68" s="302"/>
    </row>
    <row r="69" s="1" customFormat="1" ht="15" customHeight="1">
      <c r="B69" s="300"/>
      <c r="C69" s="306"/>
      <c r="D69" s="304" t="s">
        <v>1379</v>
      </c>
      <c r="E69" s="304"/>
      <c r="F69" s="304"/>
      <c r="G69" s="304"/>
      <c r="H69" s="304"/>
      <c r="I69" s="304"/>
      <c r="J69" s="304"/>
      <c r="K69" s="302"/>
    </row>
    <row r="70" s="1" customFormat="1" ht="15" customHeight="1">
      <c r="B70" s="300"/>
      <c r="C70" s="306"/>
      <c r="D70" s="304" t="s">
        <v>1380</v>
      </c>
      <c r="E70" s="304"/>
      <c r="F70" s="304"/>
      <c r="G70" s="304"/>
      <c r="H70" s="304"/>
      <c r="I70" s="304"/>
      <c r="J70" s="304"/>
      <c r="K70" s="302"/>
    </row>
    <row r="71" s="1" customFormat="1" ht="12.75" customHeight="1">
      <c r="B71" s="311"/>
      <c r="C71" s="312"/>
      <c r="D71" s="312"/>
      <c r="E71" s="312"/>
      <c r="F71" s="312"/>
      <c r="G71" s="312"/>
      <c r="H71" s="312"/>
      <c r="I71" s="312"/>
      <c r="J71" s="312"/>
      <c r="K71" s="313"/>
    </row>
    <row r="72" s="1" customFormat="1" ht="18.75" customHeight="1">
      <c r="B72" s="314"/>
      <c r="C72" s="314"/>
      <c r="D72" s="314"/>
      <c r="E72" s="314"/>
      <c r="F72" s="314"/>
      <c r="G72" s="314"/>
      <c r="H72" s="314"/>
      <c r="I72" s="314"/>
      <c r="J72" s="314"/>
      <c r="K72" s="315"/>
    </row>
    <row r="73" s="1" customFormat="1" ht="18.75" customHeight="1">
      <c r="B73" s="315"/>
      <c r="C73" s="315"/>
      <c r="D73" s="315"/>
      <c r="E73" s="315"/>
      <c r="F73" s="315"/>
      <c r="G73" s="315"/>
      <c r="H73" s="315"/>
      <c r="I73" s="315"/>
      <c r="J73" s="315"/>
      <c r="K73" s="315"/>
    </row>
    <row r="74" s="1" customFormat="1" ht="7.5" customHeight="1">
      <c r="B74" s="316"/>
      <c r="C74" s="317"/>
      <c r="D74" s="317"/>
      <c r="E74" s="317"/>
      <c r="F74" s="317"/>
      <c r="G74" s="317"/>
      <c r="H74" s="317"/>
      <c r="I74" s="317"/>
      <c r="J74" s="317"/>
      <c r="K74" s="318"/>
    </row>
    <row r="75" s="1" customFormat="1" ht="45" customHeight="1">
      <c r="B75" s="319"/>
      <c r="C75" s="320" t="s">
        <v>1381</v>
      </c>
      <c r="D75" s="320"/>
      <c r="E75" s="320"/>
      <c r="F75" s="320"/>
      <c r="G75" s="320"/>
      <c r="H75" s="320"/>
      <c r="I75" s="320"/>
      <c r="J75" s="320"/>
      <c r="K75" s="321"/>
    </row>
    <row r="76" s="1" customFormat="1" ht="17.25" customHeight="1">
      <c r="B76" s="319"/>
      <c r="C76" s="322" t="s">
        <v>1382</v>
      </c>
      <c r="D76" s="322"/>
      <c r="E76" s="322"/>
      <c r="F76" s="322" t="s">
        <v>1383</v>
      </c>
      <c r="G76" s="323"/>
      <c r="H76" s="322" t="s">
        <v>51</v>
      </c>
      <c r="I76" s="322" t="s">
        <v>54</v>
      </c>
      <c r="J76" s="322" t="s">
        <v>1384</v>
      </c>
      <c r="K76" s="321"/>
    </row>
    <row r="77" s="1" customFormat="1" ht="17.25" customHeight="1">
      <c r="B77" s="319"/>
      <c r="C77" s="324" t="s">
        <v>1385</v>
      </c>
      <c r="D77" s="324"/>
      <c r="E77" s="324"/>
      <c r="F77" s="325" t="s">
        <v>1386</v>
      </c>
      <c r="G77" s="326"/>
      <c r="H77" s="324"/>
      <c r="I77" s="324"/>
      <c r="J77" s="324" t="s">
        <v>1387</v>
      </c>
      <c r="K77" s="321"/>
    </row>
    <row r="78" s="1" customFormat="1" ht="5.25" customHeight="1">
      <c r="B78" s="319"/>
      <c r="C78" s="327"/>
      <c r="D78" s="327"/>
      <c r="E78" s="327"/>
      <c r="F78" s="327"/>
      <c r="G78" s="328"/>
      <c r="H78" s="327"/>
      <c r="I78" s="327"/>
      <c r="J78" s="327"/>
      <c r="K78" s="321"/>
    </row>
    <row r="79" s="1" customFormat="1" ht="15" customHeight="1">
      <c r="B79" s="319"/>
      <c r="C79" s="307" t="s">
        <v>50</v>
      </c>
      <c r="D79" s="329"/>
      <c r="E79" s="329"/>
      <c r="F79" s="330" t="s">
        <v>1388</v>
      </c>
      <c r="G79" s="331"/>
      <c r="H79" s="307" t="s">
        <v>1389</v>
      </c>
      <c r="I79" s="307" t="s">
        <v>1390</v>
      </c>
      <c r="J79" s="307">
        <v>20</v>
      </c>
      <c r="K79" s="321"/>
    </row>
    <row r="80" s="1" customFormat="1" ht="15" customHeight="1">
      <c r="B80" s="319"/>
      <c r="C80" s="307" t="s">
        <v>1391</v>
      </c>
      <c r="D80" s="307"/>
      <c r="E80" s="307"/>
      <c r="F80" s="330" t="s">
        <v>1388</v>
      </c>
      <c r="G80" s="331"/>
      <c r="H80" s="307" t="s">
        <v>1392</v>
      </c>
      <c r="I80" s="307" t="s">
        <v>1390</v>
      </c>
      <c r="J80" s="307">
        <v>120</v>
      </c>
      <c r="K80" s="321"/>
    </row>
    <row r="81" s="1" customFormat="1" ht="15" customHeight="1">
      <c r="B81" s="332"/>
      <c r="C81" s="307" t="s">
        <v>1393</v>
      </c>
      <c r="D81" s="307"/>
      <c r="E81" s="307"/>
      <c r="F81" s="330" t="s">
        <v>1394</v>
      </c>
      <c r="G81" s="331"/>
      <c r="H81" s="307" t="s">
        <v>1395</v>
      </c>
      <c r="I81" s="307" t="s">
        <v>1390</v>
      </c>
      <c r="J81" s="307">
        <v>50</v>
      </c>
      <c r="K81" s="321"/>
    </row>
    <row r="82" s="1" customFormat="1" ht="15" customHeight="1">
      <c r="B82" s="332"/>
      <c r="C82" s="307" t="s">
        <v>1396</v>
      </c>
      <c r="D82" s="307"/>
      <c r="E82" s="307"/>
      <c r="F82" s="330" t="s">
        <v>1388</v>
      </c>
      <c r="G82" s="331"/>
      <c r="H82" s="307" t="s">
        <v>1397</v>
      </c>
      <c r="I82" s="307" t="s">
        <v>1398</v>
      </c>
      <c r="J82" s="307"/>
      <c r="K82" s="321"/>
    </row>
    <row r="83" s="1" customFormat="1" ht="15" customHeight="1">
      <c r="B83" s="332"/>
      <c r="C83" s="333" t="s">
        <v>1399</v>
      </c>
      <c r="D83" s="333"/>
      <c r="E83" s="333"/>
      <c r="F83" s="334" t="s">
        <v>1394</v>
      </c>
      <c r="G83" s="333"/>
      <c r="H83" s="333" t="s">
        <v>1400</v>
      </c>
      <c r="I83" s="333" t="s">
        <v>1390</v>
      </c>
      <c r="J83" s="333">
        <v>15</v>
      </c>
      <c r="K83" s="321"/>
    </row>
    <row r="84" s="1" customFormat="1" ht="15" customHeight="1">
      <c r="B84" s="332"/>
      <c r="C84" s="333" t="s">
        <v>1401</v>
      </c>
      <c r="D84" s="333"/>
      <c r="E84" s="333"/>
      <c r="F84" s="334" t="s">
        <v>1394</v>
      </c>
      <c r="G84" s="333"/>
      <c r="H84" s="333" t="s">
        <v>1402</v>
      </c>
      <c r="I84" s="333" t="s">
        <v>1390</v>
      </c>
      <c r="J84" s="333">
        <v>15</v>
      </c>
      <c r="K84" s="321"/>
    </row>
    <row r="85" s="1" customFormat="1" ht="15" customHeight="1">
      <c r="B85" s="332"/>
      <c r="C85" s="333" t="s">
        <v>1403</v>
      </c>
      <c r="D85" s="333"/>
      <c r="E85" s="333"/>
      <c r="F85" s="334" t="s">
        <v>1394</v>
      </c>
      <c r="G85" s="333"/>
      <c r="H85" s="333" t="s">
        <v>1404</v>
      </c>
      <c r="I85" s="333" t="s">
        <v>1390</v>
      </c>
      <c r="J85" s="333">
        <v>20</v>
      </c>
      <c r="K85" s="321"/>
    </row>
    <row r="86" s="1" customFormat="1" ht="15" customHeight="1">
      <c r="B86" s="332"/>
      <c r="C86" s="333" t="s">
        <v>1405</v>
      </c>
      <c r="D86" s="333"/>
      <c r="E86" s="333"/>
      <c r="F86" s="334" t="s">
        <v>1394</v>
      </c>
      <c r="G86" s="333"/>
      <c r="H86" s="333" t="s">
        <v>1406</v>
      </c>
      <c r="I86" s="333" t="s">
        <v>1390</v>
      </c>
      <c r="J86" s="333">
        <v>20</v>
      </c>
      <c r="K86" s="321"/>
    </row>
    <row r="87" s="1" customFormat="1" ht="15" customHeight="1">
      <c r="B87" s="332"/>
      <c r="C87" s="307" t="s">
        <v>1407</v>
      </c>
      <c r="D87" s="307"/>
      <c r="E87" s="307"/>
      <c r="F87" s="330" t="s">
        <v>1394</v>
      </c>
      <c r="G87" s="331"/>
      <c r="H87" s="307" t="s">
        <v>1408</v>
      </c>
      <c r="I87" s="307" t="s">
        <v>1390</v>
      </c>
      <c r="J87" s="307">
        <v>50</v>
      </c>
      <c r="K87" s="321"/>
    </row>
    <row r="88" s="1" customFormat="1" ht="15" customHeight="1">
      <c r="B88" s="332"/>
      <c r="C88" s="307" t="s">
        <v>1409</v>
      </c>
      <c r="D88" s="307"/>
      <c r="E88" s="307"/>
      <c r="F88" s="330" t="s">
        <v>1394</v>
      </c>
      <c r="G88" s="331"/>
      <c r="H88" s="307" t="s">
        <v>1410</v>
      </c>
      <c r="I88" s="307" t="s">
        <v>1390</v>
      </c>
      <c r="J88" s="307">
        <v>20</v>
      </c>
      <c r="K88" s="321"/>
    </row>
    <row r="89" s="1" customFormat="1" ht="15" customHeight="1">
      <c r="B89" s="332"/>
      <c r="C89" s="307" t="s">
        <v>1411</v>
      </c>
      <c r="D89" s="307"/>
      <c r="E89" s="307"/>
      <c r="F89" s="330" t="s">
        <v>1394</v>
      </c>
      <c r="G89" s="331"/>
      <c r="H89" s="307" t="s">
        <v>1412</v>
      </c>
      <c r="I89" s="307" t="s">
        <v>1390</v>
      </c>
      <c r="J89" s="307">
        <v>20</v>
      </c>
      <c r="K89" s="321"/>
    </row>
    <row r="90" s="1" customFormat="1" ht="15" customHeight="1">
      <c r="B90" s="332"/>
      <c r="C90" s="307" t="s">
        <v>1413</v>
      </c>
      <c r="D90" s="307"/>
      <c r="E90" s="307"/>
      <c r="F90" s="330" t="s">
        <v>1394</v>
      </c>
      <c r="G90" s="331"/>
      <c r="H90" s="307" t="s">
        <v>1414</v>
      </c>
      <c r="I90" s="307" t="s">
        <v>1390</v>
      </c>
      <c r="J90" s="307">
        <v>50</v>
      </c>
      <c r="K90" s="321"/>
    </row>
    <row r="91" s="1" customFormat="1" ht="15" customHeight="1">
      <c r="B91" s="332"/>
      <c r="C91" s="307" t="s">
        <v>1415</v>
      </c>
      <c r="D91" s="307"/>
      <c r="E91" s="307"/>
      <c r="F91" s="330" t="s">
        <v>1394</v>
      </c>
      <c r="G91" s="331"/>
      <c r="H91" s="307" t="s">
        <v>1415</v>
      </c>
      <c r="I91" s="307" t="s">
        <v>1390</v>
      </c>
      <c r="J91" s="307">
        <v>50</v>
      </c>
      <c r="K91" s="321"/>
    </row>
    <row r="92" s="1" customFormat="1" ht="15" customHeight="1">
      <c r="B92" s="332"/>
      <c r="C92" s="307" t="s">
        <v>1416</v>
      </c>
      <c r="D92" s="307"/>
      <c r="E92" s="307"/>
      <c r="F92" s="330" t="s">
        <v>1394</v>
      </c>
      <c r="G92" s="331"/>
      <c r="H92" s="307" t="s">
        <v>1417</v>
      </c>
      <c r="I92" s="307" t="s">
        <v>1390</v>
      </c>
      <c r="J92" s="307">
        <v>255</v>
      </c>
      <c r="K92" s="321"/>
    </row>
    <row r="93" s="1" customFormat="1" ht="15" customHeight="1">
      <c r="B93" s="332"/>
      <c r="C93" s="307" t="s">
        <v>1418</v>
      </c>
      <c r="D93" s="307"/>
      <c r="E93" s="307"/>
      <c r="F93" s="330" t="s">
        <v>1388</v>
      </c>
      <c r="G93" s="331"/>
      <c r="H93" s="307" t="s">
        <v>1419</v>
      </c>
      <c r="I93" s="307" t="s">
        <v>1420</v>
      </c>
      <c r="J93" s="307"/>
      <c r="K93" s="321"/>
    </row>
    <row r="94" s="1" customFormat="1" ht="15" customHeight="1">
      <c r="B94" s="332"/>
      <c r="C94" s="307" t="s">
        <v>1421</v>
      </c>
      <c r="D94" s="307"/>
      <c r="E94" s="307"/>
      <c r="F94" s="330" t="s">
        <v>1388</v>
      </c>
      <c r="G94" s="331"/>
      <c r="H94" s="307" t="s">
        <v>1422</v>
      </c>
      <c r="I94" s="307" t="s">
        <v>1423</v>
      </c>
      <c r="J94" s="307"/>
      <c r="K94" s="321"/>
    </row>
    <row r="95" s="1" customFormat="1" ht="15" customHeight="1">
      <c r="B95" s="332"/>
      <c r="C95" s="307" t="s">
        <v>1424</v>
      </c>
      <c r="D95" s="307"/>
      <c r="E95" s="307"/>
      <c r="F95" s="330" t="s">
        <v>1388</v>
      </c>
      <c r="G95" s="331"/>
      <c r="H95" s="307" t="s">
        <v>1424</v>
      </c>
      <c r="I95" s="307" t="s">
        <v>1423</v>
      </c>
      <c r="J95" s="307"/>
      <c r="K95" s="321"/>
    </row>
    <row r="96" s="1" customFormat="1" ht="15" customHeight="1">
      <c r="B96" s="332"/>
      <c r="C96" s="307" t="s">
        <v>35</v>
      </c>
      <c r="D96" s="307"/>
      <c r="E96" s="307"/>
      <c r="F96" s="330" t="s">
        <v>1388</v>
      </c>
      <c r="G96" s="331"/>
      <c r="H96" s="307" t="s">
        <v>1425</v>
      </c>
      <c r="I96" s="307" t="s">
        <v>1423</v>
      </c>
      <c r="J96" s="307"/>
      <c r="K96" s="321"/>
    </row>
    <row r="97" s="1" customFormat="1" ht="15" customHeight="1">
      <c r="B97" s="332"/>
      <c r="C97" s="307" t="s">
        <v>45</v>
      </c>
      <c r="D97" s="307"/>
      <c r="E97" s="307"/>
      <c r="F97" s="330" t="s">
        <v>1388</v>
      </c>
      <c r="G97" s="331"/>
      <c r="H97" s="307" t="s">
        <v>1426</v>
      </c>
      <c r="I97" s="307" t="s">
        <v>1423</v>
      </c>
      <c r="J97" s="307"/>
      <c r="K97" s="321"/>
    </row>
    <row r="98" s="1" customFormat="1" ht="15" customHeight="1">
      <c r="B98" s="335"/>
      <c r="C98" s="336"/>
      <c r="D98" s="336"/>
      <c r="E98" s="336"/>
      <c r="F98" s="336"/>
      <c r="G98" s="336"/>
      <c r="H98" s="336"/>
      <c r="I98" s="336"/>
      <c r="J98" s="336"/>
      <c r="K98" s="337"/>
    </row>
    <row r="99" s="1" customFormat="1" ht="18.75" customHeight="1">
      <c r="B99" s="338"/>
      <c r="C99" s="339"/>
      <c r="D99" s="339"/>
      <c r="E99" s="339"/>
      <c r="F99" s="339"/>
      <c r="G99" s="339"/>
      <c r="H99" s="339"/>
      <c r="I99" s="339"/>
      <c r="J99" s="339"/>
      <c r="K99" s="338"/>
    </row>
    <row r="100" s="1" customFormat="1" ht="18.75" customHeight="1">
      <c r="B100" s="315"/>
      <c r="C100" s="315"/>
      <c r="D100" s="315"/>
      <c r="E100" s="315"/>
      <c r="F100" s="315"/>
      <c r="G100" s="315"/>
      <c r="H100" s="315"/>
      <c r="I100" s="315"/>
      <c r="J100" s="315"/>
      <c r="K100" s="315"/>
    </row>
    <row r="101" s="1" customFormat="1" ht="7.5" customHeight="1">
      <c r="B101" s="316"/>
      <c r="C101" s="317"/>
      <c r="D101" s="317"/>
      <c r="E101" s="317"/>
      <c r="F101" s="317"/>
      <c r="G101" s="317"/>
      <c r="H101" s="317"/>
      <c r="I101" s="317"/>
      <c r="J101" s="317"/>
      <c r="K101" s="318"/>
    </row>
    <row r="102" s="1" customFormat="1" ht="45" customHeight="1">
      <c r="B102" s="319"/>
      <c r="C102" s="320" t="s">
        <v>1427</v>
      </c>
      <c r="D102" s="320"/>
      <c r="E102" s="320"/>
      <c r="F102" s="320"/>
      <c r="G102" s="320"/>
      <c r="H102" s="320"/>
      <c r="I102" s="320"/>
      <c r="J102" s="320"/>
      <c r="K102" s="321"/>
    </row>
    <row r="103" s="1" customFormat="1" ht="17.25" customHeight="1">
      <c r="B103" s="319"/>
      <c r="C103" s="322" t="s">
        <v>1382</v>
      </c>
      <c r="D103" s="322"/>
      <c r="E103" s="322"/>
      <c r="F103" s="322" t="s">
        <v>1383</v>
      </c>
      <c r="G103" s="323"/>
      <c r="H103" s="322" t="s">
        <v>51</v>
      </c>
      <c r="I103" s="322" t="s">
        <v>54</v>
      </c>
      <c r="J103" s="322" t="s">
        <v>1384</v>
      </c>
      <c r="K103" s="321"/>
    </row>
    <row r="104" s="1" customFormat="1" ht="17.25" customHeight="1">
      <c r="B104" s="319"/>
      <c r="C104" s="324" t="s">
        <v>1385</v>
      </c>
      <c r="D104" s="324"/>
      <c r="E104" s="324"/>
      <c r="F104" s="325" t="s">
        <v>1386</v>
      </c>
      <c r="G104" s="326"/>
      <c r="H104" s="324"/>
      <c r="I104" s="324"/>
      <c r="J104" s="324" t="s">
        <v>1387</v>
      </c>
      <c r="K104" s="321"/>
    </row>
    <row r="105" s="1" customFormat="1" ht="5.25" customHeight="1">
      <c r="B105" s="319"/>
      <c r="C105" s="322"/>
      <c r="D105" s="322"/>
      <c r="E105" s="322"/>
      <c r="F105" s="322"/>
      <c r="G105" s="340"/>
      <c r="H105" s="322"/>
      <c r="I105" s="322"/>
      <c r="J105" s="322"/>
      <c r="K105" s="321"/>
    </row>
    <row r="106" s="1" customFormat="1" ht="15" customHeight="1">
      <c r="B106" s="319"/>
      <c r="C106" s="307" t="s">
        <v>50</v>
      </c>
      <c r="D106" s="329"/>
      <c r="E106" s="329"/>
      <c r="F106" s="330" t="s">
        <v>1388</v>
      </c>
      <c r="G106" s="307"/>
      <c r="H106" s="307" t="s">
        <v>1428</v>
      </c>
      <c r="I106" s="307" t="s">
        <v>1390</v>
      </c>
      <c r="J106" s="307">
        <v>20</v>
      </c>
      <c r="K106" s="321"/>
    </row>
    <row r="107" s="1" customFormat="1" ht="15" customHeight="1">
      <c r="B107" s="319"/>
      <c r="C107" s="307" t="s">
        <v>1391</v>
      </c>
      <c r="D107" s="307"/>
      <c r="E107" s="307"/>
      <c r="F107" s="330" t="s">
        <v>1388</v>
      </c>
      <c r="G107" s="307"/>
      <c r="H107" s="307" t="s">
        <v>1428</v>
      </c>
      <c r="I107" s="307" t="s">
        <v>1390</v>
      </c>
      <c r="J107" s="307">
        <v>120</v>
      </c>
      <c r="K107" s="321"/>
    </row>
    <row r="108" s="1" customFormat="1" ht="15" customHeight="1">
      <c r="B108" s="332"/>
      <c r="C108" s="307" t="s">
        <v>1393</v>
      </c>
      <c r="D108" s="307"/>
      <c r="E108" s="307"/>
      <c r="F108" s="330" t="s">
        <v>1394</v>
      </c>
      <c r="G108" s="307"/>
      <c r="H108" s="307" t="s">
        <v>1428</v>
      </c>
      <c r="I108" s="307" t="s">
        <v>1390</v>
      </c>
      <c r="J108" s="307">
        <v>50</v>
      </c>
      <c r="K108" s="321"/>
    </row>
    <row r="109" s="1" customFormat="1" ht="15" customHeight="1">
      <c r="B109" s="332"/>
      <c r="C109" s="307" t="s">
        <v>1396</v>
      </c>
      <c r="D109" s="307"/>
      <c r="E109" s="307"/>
      <c r="F109" s="330" t="s">
        <v>1388</v>
      </c>
      <c r="G109" s="307"/>
      <c r="H109" s="307" t="s">
        <v>1428</v>
      </c>
      <c r="I109" s="307" t="s">
        <v>1398</v>
      </c>
      <c r="J109" s="307"/>
      <c r="K109" s="321"/>
    </row>
    <row r="110" s="1" customFormat="1" ht="15" customHeight="1">
      <c r="B110" s="332"/>
      <c r="C110" s="307" t="s">
        <v>1407</v>
      </c>
      <c r="D110" s="307"/>
      <c r="E110" s="307"/>
      <c r="F110" s="330" t="s">
        <v>1394</v>
      </c>
      <c r="G110" s="307"/>
      <c r="H110" s="307" t="s">
        <v>1428</v>
      </c>
      <c r="I110" s="307" t="s">
        <v>1390</v>
      </c>
      <c r="J110" s="307">
        <v>50</v>
      </c>
      <c r="K110" s="321"/>
    </row>
    <row r="111" s="1" customFormat="1" ht="15" customHeight="1">
      <c r="B111" s="332"/>
      <c r="C111" s="307" t="s">
        <v>1415</v>
      </c>
      <c r="D111" s="307"/>
      <c r="E111" s="307"/>
      <c r="F111" s="330" t="s">
        <v>1394</v>
      </c>
      <c r="G111" s="307"/>
      <c r="H111" s="307" t="s">
        <v>1428</v>
      </c>
      <c r="I111" s="307" t="s">
        <v>1390</v>
      </c>
      <c r="J111" s="307">
        <v>50</v>
      </c>
      <c r="K111" s="321"/>
    </row>
    <row r="112" s="1" customFormat="1" ht="15" customHeight="1">
      <c r="B112" s="332"/>
      <c r="C112" s="307" t="s">
        <v>1413</v>
      </c>
      <c r="D112" s="307"/>
      <c r="E112" s="307"/>
      <c r="F112" s="330" t="s">
        <v>1394</v>
      </c>
      <c r="G112" s="307"/>
      <c r="H112" s="307" t="s">
        <v>1428</v>
      </c>
      <c r="I112" s="307" t="s">
        <v>1390</v>
      </c>
      <c r="J112" s="307">
        <v>50</v>
      </c>
      <c r="K112" s="321"/>
    </row>
    <row r="113" s="1" customFormat="1" ht="15" customHeight="1">
      <c r="B113" s="332"/>
      <c r="C113" s="307" t="s">
        <v>50</v>
      </c>
      <c r="D113" s="307"/>
      <c r="E113" s="307"/>
      <c r="F113" s="330" t="s">
        <v>1388</v>
      </c>
      <c r="G113" s="307"/>
      <c r="H113" s="307" t="s">
        <v>1429</v>
      </c>
      <c r="I113" s="307" t="s">
        <v>1390</v>
      </c>
      <c r="J113" s="307">
        <v>20</v>
      </c>
      <c r="K113" s="321"/>
    </row>
    <row r="114" s="1" customFormat="1" ht="15" customHeight="1">
      <c r="B114" s="332"/>
      <c r="C114" s="307" t="s">
        <v>1430</v>
      </c>
      <c r="D114" s="307"/>
      <c r="E114" s="307"/>
      <c r="F114" s="330" t="s">
        <v>1388</v>
      </c>
      <c r="G114" s="307"/>
      <c r="H114" s="307" t="s">
        <v>1431</v>
      </c>
      <c r="I114" s="307" t="s">
        <v>1390</v>
      </c>
      <c r="J114" s="307">
        <v>120</v>
      </c>
      <c r="K114" s="321"/>
    </row>
    <row r="115" s="1" customFormat="1" ht="15" customHeight="1">
      <c r="B115" s="332"/>
      <c r="C115" s="307" t="s">
        <v>35</v>
      </c>
      <c r="D115" s="307"/>
      <c r="E115" s="307"/>
      <c r="F115" s="330" t="s">
        <v>1388</v>
      </c>
      <c r="G115" s="307"/>
      <c r="H115" s="307" t="s">
        <v>1432</v>
      </c>
      <c r="I115" s="307" t="s">
        <v>1423</v>
      </c>
      <c r="J115" s="307"/>
      <c r="K115" s="321"/>
    </row>
    <row r="116" s="1" customFormat="1" ht="15" customHeight="1">
      <c r="B116" s="332"/>
      <c r="C116" s="307" t="s">
        <v>45</v>
      </c>
      <c r="D116" s="307"/>
      <c r="E116" s="307"/>
      <c r="F116" s="330" t="s">
        <v>1388</v>
      </c>
      <c r="G116" s="307"/>
      <c r="H116" s="307" t="s">
        <v>1433</v>
      </c>
      <c r="I116" s="307" t="s">
        <v>1423</v>
      </c>
      <c r="J116" s="307"/>
      <c r="K116" s="321"/>
    </row>
    <row r="117" s="1" customFormat="1" ht="15" customHeight="1">
      <c r="B117" s="332"/>
      <c r="C117" s="307" t="s">
        <v>54</v>
      </c>
      <c r="D117" s="307"/>
      <c r="E117" s="307"/>
      <c r="F117" s="330" t="s">
        <v>1388</v>
      </c>
      <c r="G117" s="307"/>
      <c r="H117" s="307" t="s">
        <v>1434</v>
      </c>
      <c r="I117" s="307" t="s">
        <v>1435</v>
      </c>
      <c r="J117" s="307"/>
      <c r="K117" s="321"/>
    </row>
    <row r="118" s="1" customFormat="1" ht="15" customHeight="1">
      <c r="B118" s="335"/>
      <c r="C118" s="341"/>
      <c r="D118" s="341"/>
      <c r="E118" s="341"/>
      <c r="F118" s="341"/>
      <c r="G118" s="341"/>
      <c r="H118" s="341"/>
      <c r="I118" s="341"/>
      <c r="J118" s="341"/>
      <c r="K118" s="337"/>
    </row>
    <row r="119" s="1" customFormat="1" ht="18.75" customHeight="1">
      <c r="B119" s="342"/>
      <c r="C119" s="343"/>
      <c r="D119" s="343"/>
      <c r="E119" s="343"/>
      <c r="F119" s="344"/>
      <c r="G119" s="343"/>
      <c r="H119" s="343"/>
      <c r="I119" s="343"/>
      <c r="J119" s="343"/>
      <c r="K119" s="342"/>
    </row>
    <row r="120" s="1" customFormat="1" ht="18.75" customHeight="1">
      <c r="B120" s="315"/>
      <c r="C120" s="315"/>
      <c r="D120" s="315"/>
      <c r="E120" s="315"/>
      <c r="F120" s="315"/>
      <c r="G120" s="315"/>
      <c r="H120" s="315"/>
      <c r="I120" s="315"/>
      <c r="J120" s="315"/>
      <c r="K120" s="315"/>
    </row>
    <row r="121" s="1" customFormat="1" ht="7.5" customHeight="1">
      <c r="B121" s="345"/>
      <c r="C121" s="346"/>
      <c r="D121" s="346"/>
      <c r="E121" s="346"/>
      <c r="F121" s="346"/>
      <c r="G121" s="346"/>
      <c r="H121" s="346"/>
      <c r="I121" s="346"/>
      <c r="J121" s="346"/>
      <c r="K121" s="347"/>
    </row>
    <row r="122" s="1" customFormat="1" ht="45" customHeight="1">
      <c r="B122" s="348"/>
      <c r="C122" s="298" t="s">
        <v>1436</v>
      </c>
      <c r="D122" s="298"/>
      <c r="E122" s="298"/>
      <c r="F122" s="298"/>
      <c r="G122" s="298"/>
      <c r="H122" s="298"/>
      <c r="I122" s="298"/>
      <c r="J122" s="298"/>
      <c r="K122" s="349"/>
    </row>
    <row r="123" s="1" customFormat="1" ht="17.25" customHeight="1">
      <c r="B123" s="350"/>
      <c r="C123" s="322" t="s">
        <v>1382</v>
      </c>
      <c r="D123" s="322"/>
      <c r="E123" s="322"/>
      <c r="F123" s="322" t="s">
        <v>1383</v>
      </c>
      <c r="G123" s="323"/>
      <c r="H123" s="322" t="s">
        <v>51</v>
      </c>
      <c r="I123" s="322" t="s">
        <v>54</v>
      </c>
      <c r="J123" s="322" t="s">
        <v>1384</v>
      </c>
      <c r="K123" s="351"/>
    </row>
    <row r="124" s="1" customFormat="1" ht="17.25" customHeight="1">
      <c r="B124" s="350"/>
      <c r="C124" s="324" t="s">
        <v>1385</v>
      </c>
      <c r="D124" s="324"/>
      <c r="E124" s="324"/>
      <c r="F124" s="325" t="s">
        <v>1386</v>
      </c>
      <c r="G124" s="326"/>
      <c r="H124" s="324"/>
      <c r="I124" s="324"/>
      <c r="J124" s="324" t="s">
        <v>1387</v>
      </c>
      <c r="K124" s="351"/>
    </row>
    <row r="125" s="1" customFormat="1" ht="5.25" customHeight="1">
      <c r="B125" s="352"/>
      <c r="C125" s="327"/>
      <c r="D125" s="327"/>
      <c r="E125" s="327"/>
      <c r="F125" s="327"/>
      <c r="G125" s="353"/>
      <c r="H125" s="327"/>
      <c r="I125" s="327"/>
      <c r="J125" s="327"/>
      <c r="K125" s="354"/>
    </row>
    <row r="126" s="1" customFormat="1" ht="15" customHeight="1">
      <c r="B126" s="352"/>
      <c r="C126" s="307" t="s">
        <v>1391</v>
      </c>
      <c r="D126" s="329"/>
      <c r="E126" s="329"/>
      <c r="F126" s="330" t="s">
        <v>1388</v>
      </c>
      <c r="G126" s="307"/>
      <c r="H126" s="307" t="s">
        <v>1428</v>
      </c>
      <c r="I126" s="307" t="s">
        <v>1390</v>
      </c>
      <c r="J126" s="307">
        <v>120</v>
      </c>
      <c r="K126" s="355"/>
    </row>
    <row r="127" s="1" customFormat="1" ht="15" customHeight="1">
      <c r="B127" s="352"/>
      <c r="C127" s="307" t="s">
        <v>1437</v>
      </c>
      <c r="D127" s="307"/>
      <c r="E127" s="307"/>
      <c r="F127" s="330" t="s">
        <v>1388</v>
      </c>
      <c r="G127" s="307"/>
      <c r="H127" s="307" t="s">
        <v>1438</v>
      </c>
      <c r="I127" s="307" t="s">
        <v>1390</v>
      </c>
      <c r="J127" s="307" t="s">
        <v>1439</v>
      </c>
      <c r="K127" s="355"/>
    </row>
    <row r="128" s="1" customFormat="1" ht="15" customHeight="1">
      <c r="B128" s="352"/>
      <c r="C128" s="307" t="s">
        <v>1336</v>
      </c>
      <c r="D128" s="307"/>
      <c r="E128" s="307"/>
      <c r="F128" s="330" t="s">
        <v>1388</v>
      </c>
      <c r="G128" s="307"/>
      <c r="H128" s="307" t="s">
        <v>1440</v>
      </c>
      <c r="I128" s="307" t="s">
        <v>1390</v>
      </c>
      <c r="J128" s="307" t="s">
        <v>1439</v>
      </c>
      <c r="K128" s="355"/>
    </row>
    <row r="129" s="1" customFormat="1" ht="15" customHeight="1">
      <c r="B129" s="352"/>
      <c r="C129" s="307" t="s">
        <v>1399</v>
      </c>
      <c r="D129" s="307"/>
      <c r="E129" s="307"/>
      <c r="F129" s="330" t="s">
        <v>1394</v>
      </c>
      <c r="G129" s="307"/>
      <c r="H129" s="307" t="s">
        <v>1400</v>
      </c>
      <c r="I129" s="307" t="s">
        <v>1390</v>
      </c>
      <c r="J129" s="307">
        <v>15</v>
      </c>
      <c r="K129" s="355"/>
    </row>
    <row r="130" s="1" customFormat="1" ht="15" customHeight="1">
      <c r="B130" s="352"/>
      <c r="C130" s="333" t="s">
        <v>1401</v>
      </c>
      <c r="D130" s="333"/>
      <c r="E130" s="333"/>
      <c r="F130" s="334" t="s">
        <v>1394</v>
      </c>
      <c r="G130" s="333"/>
      <c r="H130" s="333" t="s">
        <v>1402</v>
      </c>
      <c r="I130" s="333" t="s">
        <v>1390</v>
      </c>
      <c r="J130" s="333">
        <v>15</v>
      </c>
      <c r="K130" s="355"/>
    </row>
    <row r="131" s="1" customFormat="1" ht="15" customHeight="1">
      <c r="B131" s="352"/>
      <c r="C131" s="333" t="s">
        <v>1403</v>
      </c>
      <c r="D131" s="333"/>
      <c r="E131" s="333"/>
      <c r="F131" s="334" t="s">
        <v>1394</v>
      </c>
      <c r="G131" s="333"/>
      <c r="H131" s="333" t="s">
        <v>1404</v>
      </c>
      <c r="I131" s="333" t="s">
        <v>1390</v>
      </c>
      <c r="J131" s="333">
        <v>20</v>
      </c>
      <c r="K131" s="355"/>
    </row>
    <row r="132" s="1" customFormat="1" ht="15" customHeight="1">
      <c r="B132" s="352"/>
      <c r="C132" s="333" t="s">
        <v>1405</v>
      </c>
      <c r="D132" s="333"/>
      <c r="E132" s="333"/>
      <c r="F132" s="334" t="s">
        <v>1394</v>
      </c>
      <c r="G132" s="333"/>
      <c r="H132" s="333" t="s">
        <v>1406</v>
      </c>
      <c r="I132" s="333" t="s">
        <v>1390</v>
      </c>
      <c r="J132" s="333">
        <v>20</v>
      </c>
      <c r="K132" s="355"/>
    </row>
    <row r="133" s="1" customFormat="1" ht="15" customHeight="1">
      <c r="B133" s="352"/>
      <c r="C133" s="307" t="s">
        <v>1393</v>
      </c>
      <c r="D133" s="307"/>
      <c r="E133" s="307"/>
      <c r="F133" s="330" t="s">
        <v>1394</v>
      </c>
      <c r="G133" s="307"/>
      <c r="H133" s="307" t="s">
        <v>1428</v>
      </c>
      <c r="I133" s="307" t="s">
        <v>1390</v>
      </c>
      <c r="J133" s="307">
        <v>50</v>
      </c>
      <c r="K133" s="355"/>
    </row>
    <row r="134" s="1" customFormat="1" ht="15" customHeight="1">
      <c r="B134" s="352"/>
      <c r="C134" s="307" t="s">
        <v>1407</v>
      </c>
      <c r="D134" s="307"/>
      <c r="E134" s="307"/>
      <c r="F134" s="330" t="s">
        <v>1394</v>
      </c>
      <c r="G134" s="307"/>
      <c r="H134" s="307" t="s">
        <v>1428</v>
      </c>
      <c r="I134" s="307" t="s">
        <v>1390</v>
      </c>
      <c r="J134" s="307">
        <v>50</v>
      </c>
      <c r="K134" s="355"/>
    </row>
    <row r="135" s="1" customFormat="1" ht="15" customHeight="1">
      <c r="B135" s="352"/>
      <c r="C135" s="307" t="s">
        <v>1413</v>
      </c>
      <c r="D135" s="307"/>
      <c r="E135" s="307"/>
      <c r="F135" s="330" t="s">
        <v>1394</v>
      </c>
      <c r="G135" s="307"/>
      <c r="H135" s="307" t="s">
        <v>1428</v>
      </c>
      <c r="I135" s="307" t="s">
        <v>1390</v>
      </c>
      <c r="J135" s="307">
        <v>50</v>
      </c>
      <c r="K135" s="355"/>
    </row>
    <row r="136" s="1" customFormat="1" ht="15" customHeight="1">
      <c r="B136" s="352"/>
      <c r="C136" s="307" t="s">
        <v>1415</v>
      </c>
      <c r="D136" s="307"/>
      <c r="E136" s="307"/>
      <c r="F136" s="330" t="s">
        <v>1394</v>
      </c>
      <c r="G136" s="307"/>
      <c r="H136" s="307" t="s">
        <v>1428</v>
      </c>
      <c r="I136" s="307" t="s">
        <v>1390</v>
      </c>
      <c r="J136" s="307">
        <v>50</v>
      </c>
      <c r="K136" s="355"/>
    </row>
    <row r="137" s="1" customFormat="1" ht="15" customHeight="1">
      <c r="B137" s="352"/>
      <c r="C137" s="307" t="s">
        <v>1416</v>
      </c>
      <c r="D137" s="307"/>
      <c r="E137" s="307"/>
      <c r="F137" s="330" t="s">
        <v>1394</v>
      </c>
      <c r="G137" s="307"/>
      <c r="H137" s="307" t="s">
        <v>1441</v>
      </c>
      <c r="I137" s="307" t="s">
        <v>1390</v>
      </c>
      <c r="J137" s="307">
        <v>255</v>
      </c>
      <c r="K137" s="355"/>
    </row>
    <row r="138" s="1" customFormat="1" ht="15" customHeight="1">
      <c r="B138" s="352"/>
      <c r="C138" s="307" t="s">
        <v>1418</v>
      </c>
      <c r="D138" s="307"/>
      <c r="E138" s="307"/>
      <c r="F138" s="330" t="s">
        <v>1388</v>
      </c>
      <c r="G138" s="307"/>
      <c r="H138" s="307" t="s">
        <v>1442</v>
      </c>
      <c r="I138" s="307" t="s">
        <v>1420</v>
      </c>
      <c r="J138" s="307"/>
      <c r="K138" s="355"/>
    </row>
    <row r="139" s="1" customFormat="1" ht="15" customHeight="1">
      <c r="B139" s="352"/>
      <c r="C139" s="307" t="s">
        <v>1421</v>
      </c>
      <c r="D139" s="307"/>
      <c r="E139" s="307"/>
      <c r="F139" s="330" t="s">
        <v>1388</v>
      </c>
      <c r="G139" s="307"/>
      <c r="H139" s="307" t="s">
        <v>1443</v>
      </c>
      <c r="I139" s="307" t="s">
        <v>1423</v>
      </c>
      <c r="J139" s="307"/>
      <c r="K139" s="355"/>
    </row>
    <row r="140" s="1" customFormat="1" ht="15" customHeight="1">
      <c r="B140" s="352"/>
      <c r="C140" s="307" t="s">
        <v>1424</v>
      </c>
      <c r="D140" s="307"/>
      <c r="E140" s="307"/>
      <c r="F140" s="330" t="s">
        <v>1388</v>
      </c>
      <c r="G140" s="307"/>
      <c r="H140" s="307" t="s">
        <v>1424</v>
      </c>
      <c r="I140" s="307" t="s">
        <v>1423</v>
      </c>
      <c r="J140" s="307"/>
      <c r="K140" s="355"/>
    </row>
    <row r="141" s="1" customFormat="1" ht="15" customHeight="1">
      <c r="B141" s="352"/>
      <c r="C141" s="307" t="s">
        <v>35</v>
      </c>
      <c r="D141" s="307"/>
      <c r="E141" s="307"/>
      <c r="F141" s="330" t="s">
        <v>1388</v>
      </c>
      <c r="G141" s="307"/>
      <c r="H141" s="307" t="s">
        <v>1444</v>
      </c>
      <c r="I141" s="307" t="s">
        <v>1423</v>
      </c>
      <c r="J141" s="307"/>
      <c r="K141" s="355"/>
    </row>
    <row r="142" s="1" customFormat="1" ht="15" customHeight="1">
      <c r="B142" s="352"/>
      <c r="C142" s="307" t="s">
        <v>1445</v>
      </c>
      <c r="D142" s="307"/>
      <c r="E142" s="307"/>
      <c r="F142" s="330" t="s">
        <v>1388</v>
      </c>
      <c r="G142" s="307"/>
      <c r="H142" s="307" t="s">
        <v>1446</v>
      </c>
      <c r="I142" s="307" t="s">
        <v>1423</v>
      </c>
      <c r="J142" s="307"/>
      <c r="K142" s="355"/>
    </row>
    <row r="143" s="1" customFormat="1" ht="15" customHeight="1">
      <c r="B143" s="356"/>
      <c r="C143" s="357"/>
      <c r="D143" s="357"/>
      <c r="E143" s="357"/>
      <c r="F143" s="357"/>
      <c r="G143" s="357"/>
      <c r="H143" s="357"/>
      <c r="I143" s="357"/>
      <c r="J143" s="357"/>
      <c r="K143" s="358"/>
    </row>
    <row r="144" s="1" customFormat="1" ht="18.75" customHeight="1">
      <c r="B144" s="343"/>
      <c r="C144" s="343"/>
      <c r="D144" s="343"/>
      <c r="E144" s="343"/>
      <c r="F144" s="344"/>
      <c r="G144" s="343"/>
      <c r="H144" s="343"/>
      <c r="I144" s="343"/>
      <c r="J144" s="343"/>
      <c r="K144" s="343"/>
    </row>
    <row r="145" s="1" customFormat="1" ht="18.75" customHeight="1">
      <c r="B145" s="315"/>
      <c r="C145" s="315"/>
      <c r="D145" s="315"/>
      <c r="E145" s="315"/>
      <c r="F145" s="315"/>
      <c r="G145" s="315"/>
      <c r="H145" s="315"/>
      <c r="I145" s="315"/>
      <c r="J145" s="315"/>
      <c r="K145" s="315"/>
    </row>
    <row r="146" s="1" customFormat="1" ht="7.5" customHeight="1">
      <c r="B146" s="316"/>
      <c r="C146" s="317"/>
      <c r="D146" s="317"/>
      <c r="E146" s="317"/>
      <c r="F146" s="317"/>
      <c r="G146" s="317"/>
      <c r="H146" s="317"/>
      <c r="I146" s="317"/>
      <c r="J146" s="317"/>
      <c r="K146" s="318"/>
    </row>
    <row r="147" s="1" customFormat="1" ht="45" customHeight="1">
      <c r="B147" s="319"/>
      <c r="C147" s="320" t="s">
        <v>1447</v>
      </c>
      <c r="D147" s="320"/>
      <c r="E147" s="320"/>
      <c r="F147" s="320"/>
      <c r="G147" s="320"/>
      <c r="H147" s="320"/>
      <c r="I147" s="320"/>
      <c r="J147" s="320"/>
      <c r="K147" s="321"/>
    </row>
    <row r="148" s="1" customFormat="1" ht="17.25" customHeight="1">
      <c r="B148" s="319"/>
      <c r="C148" s="322" t="s">
        <v>1382</v>
      </c>
      <c r="D148" s="322"/>
      <c r="E148" s="322"/>
      <c r="F148" s="322" t="s">
        <v>1383</v>
      </c>
      <c r="G148" s="323"/>
      <c r="H148" s="322" t="s">
        <v>51</v>
      </c>
      <c r="I148" s="322" t="s">
        <v>54</v>
      </c>
      <c r="J148" s="322" t="s">
        <v>1384</v>
      </c>
      <c r="K148" s="321"/>
    </row>
    <row r="149" s="1" customFormat="1" ht="17.25" customHeight="1">
      <c r="B149" s="319"/>
      <c r="C149" s="324" t="s">
        <v>1385</v>
      </c>
      <c r="D149" s="324"/>
      <c r="E149" s="324"/>
      <c r="F149" s="325" t="s">
        <v>1386</v>
      </c>
      <c r="G149" s="326"/>
      <c r="H149" s="324"/>
      <c r="I149" s="324"/>
      <c r="J149" s="324" t="s">
        <v>1387</v>
      </c>
      <c r="K149" s="321"/>
    </row>
    <row r="150" s="1" customFormat="1" ht="5.25" customHeight="1">
      <c r="B150" s="332"/>
      <c r="C150" s="327"/>
      <c r="D150" s="327"/>
      <c r="E150" s="327"/>
      <c r="F150" s="327"/>
      <c r="G150" s="328"/>
      <c r="H150" s="327"/>
      <c r="I150" s="327"/>
      <c r="J150" s="327"/>
      <c r="K150" s="355"/>
    </row>
    <row r="151" s="1" customFormat="1" ht="15" customHeight="1">
      <c r="B151" s="332"/>
      <c r="C151" s="359" t="s">
        <v>1391</v>
      </c>
      <c r="D151" s="307"/>
      <c r="E151" s="307"/>
      <c r="F151" s="360" t="s">
        <v>1388</v>
      </c>
      <c r="G151" s="307"/>
      <c r="H151" s="359" t="s">
        <v>1428</v>
      </c>
      <c r="I151" s="359" t="s">
        <v>1390</v>
      </c>
      <c r="J151" s="359">
        <v>120</v>
      </c>
      <c r="K151" s="355"/>
    </row>
    <row r="152" s="1" customFormat="1" ht="15" customHeight="1">
      <c r="B152" s="332"/>
      <c r="C152" s="359" t="s">
        <v>1437</v>
      </c>
      <c r="D152" s="307"/>
      <c r="E152" s="307"/>
      <c r="F152" s="360" t="s">
        <v>1388</v>
      </c>
      <c r="G152" s="307"/>
      <c r="H152" s="359" t="s">
        <v>1448</v>
      </c>
      <c r="I152" s="359" t="s">
        <v>1390</v>
      </c>
      <c r="J152" s="359" t="s">
        <v>1439</v>
      </c>
      <c r="K152" s="355"/>
    </row>
    <row r="153" s="1" customFormat="1" ht="15" customHeight="1">
      <c r="B153" s="332"/>
      <c r="C153" s="359" t="s">
        <v>1336</v>
      </c>
      <c r="D153" s="307"/>
      <c r="E153" s="307"/>
      <c r="F153" s="360" t="s">
        <v>1388</v>
      </c>
      <c r="G153" s="307"/>
      <c r="H153" s="359" t="s">
        <v>1449</v>
      </c>
      <c r="I153" s="359" t="s">
        <v>1390</v>
      </c>
      <c r="J153" s="359" t="s">
        <v>1439</v>
      </c>
      <c r="K153" s="355"/>
    </row>
    <row r="154" s="1" customFormat="1" ht="15" customHeight="1">
      <c r="B154" s="332"/>
      <c r="C154" s="359" t="s">
        <v>1393</v>
      </c>
      <c r="D154" s="307"/>
      <c r="E154" s="307"/>
      <c r="F154" s="360" t="s">
        <v>1394</v>
      </c>
      <c r="G154" s="307"/>
      <c r="H154" s="359" t="s">
        <v>1428</v>
      </c>
      <c r="I154" s="359" t="s">
        <v>1390</v>
      </c>
      <c r="J154" s="359">
        <v>50</v>
      </c>
      <c r="K154" s="355"/>
    </row>
    <row r="155" s="1" customFormat="1" ht="15" customHeight="1">
      <c r="B155" s="332"/>
      <c r="C155" s="359" t="s">
        <v>1396</v>
      </c>
      <c r="D155" s="307"/>
      <c r="E155" s="307"/>
      <c r="F155" s="360" t="s">
        <v>1388</v>
      </c>
      <c r="G155" s="307"/>
      <c r="H155" s="359" t="s">
        <v>1428</v>
      </c>
      <c r="I155" s="359" t="s">
        <v>1398</v>
      </c>
      <c r="J155" s="359"/>
      <c r="K155" s="355"/>
    </row>
    <row r="156" s="1" customFormat="1" ht="15" customHeight="1">
      <c r="B156" s="332"/>
      <c r="C156" s="359" t="s">
        <v>1407</v>
      </c>
      <c r="D156" s="307"/>
      <c r="E156" s="307"/>
      <c r="F156" s="360" t="s">
        <v>1394</v>
      </c>
      <c r="G156" s="307"/>
      <c r="H156" s="359" t="s">
        <v>1428</v>
      </c>
      <c r="I156" s="359" t="s">
        <v>1390</v>
      </c>
      <c r="J156" s="359">
        <v>50</v>
      </c>
      <c r="K156" s="355"/>
    </row>
    <row r="157" s="1" customFormat="1" ht="15" customHeight="1">
      <c r="B157" s="332"/>
      <c r="C157" s="359" t="s">
        <v>1415</v>
      </c>
      <c r="D157" s="307"/>
      <c r="E157" s="307"/>
      <c r="F157" s="360" t="s">
        <v>1394</v>
      </c>
      <c r="G157" s="307"/>
      <c r="H157" s="359" t="s">
        <v>1428</v>
      </c>
      <c r="I157" s="359" t="s">
        <v>1390</v>
      </c>
      <c r="J157" s="359">
        <v>50</v>
      </c>
      <c r="K157" s="355"/>
    </row>
    <row r="158" s="1" customFormat="1" ht="15" customHeight="1">
      <c r="B158" s="332"/>
      <c r="C158" s="359" t="s">
        <v>1413</v>
      </c>
      <c r="D158" s="307"/>
      <c r="E158" s="307"/>
      <c r="F158" s="360" t="s">
        <v>1394</v>
      </c>
      <c r="G158" s="307"/>
      <c r="H158" s="359" t="s">
        <v>1428</v>
      </c>
      <c r="I158" s="359" t="s">
        <v>1390</v>
      </c>
      <c r="J158" s="359">
        <v>50</v>
      </c>
      <c r="K158" s="355"/>
    </row>
    <row r="159" s="1" customFormat="1" ht="15" customHeight="1">
      <c r="B159" s="332"/>
      <c r="C159" s="359" t="s">
        <v>208</v>
      </c>
      <c r="D159" s="307"/>
      <c r="E159" s="307"/>
      <c r="F159" s="360" t="s">
        <v>1388</v>
      </c>
      <c r="G159" s="307"/>
      <c r="H159" s="359" t="s">
        <v>1450</v>
      </c>
      <c r="I159" s="359" t="s">
        <v>1390</v>
      </c>
      <c r="J159" s="359" t="s">
        <v>1451</v>
      </c>
      <c r="K159" s="355"/>
    </row>
    <row r="160" s="1" customFormat="1" ht="15" customHeight="1">
      <c r="B160" s="332"/>
      <c r="C160" s="359" t="s">
        <v>1452</v>
      </c>
      <c r="D160" s="307"/>
      <c r="E160" s="307"/>
      <c r="F160" s="360" t="s">
        <v>1388</v>
      </c>
      <c r="G160" s="307"/>
      <c r="H160" s="359" t="s">
        <v>1453</v>
      </c>
      <c r="I160" s="359" t="s">
        <v>1423</v>
      </c>
      <c r="J160" s="359"/>
      <c r="K160" s="355"/>
    </row>
    <row r="161" s="1" customFormat="1" ht="15" customHeight="1">
      <c r="B161" s="361"/>
      <c r="C161" s="341"/>
      <c r="D161" s="341"/>
      <c r="E161" s="341"/>
      <c r="F161" s="341"/>
      <c r="G161" s="341"/>
      <c r="H161" s="341"/>
      <c r="I161" s="341"/>
      <c r="J161" s="341"/>
      <c r="K161" s="362"/>
    </row>
    <row r="162" s="1" customFormat="1" ht="18.75" customHeight="1">
      <c r="B162" s="343"/>
      <c r="C162" s="353"/>
      <c r="D162" s="353"/>
      <c r="E162" s="353"/>
      <c r="F162" s="363"/>
      <c r="G162" s="353"/>
      <c r="H162" s="353"/>
      <c r="I162" s="353"/>
      <c r="J162" s="353"/>
      <c r="K162" s="343"/>
    </row>
    <row r="163" s="1" customFormat="1" ht="18.75" customHeight="1">
      <c r="B163" s="315"/>
      <c r="C163" s="315"/>
      <c r="D163" s="315"/>
      <c r="E163" s="315"/>
      <c r="F163" s="315"/>
      <c r="G163" s="315"/>
      <c r="H163" s="315"/>
      <c r="I163" s="315"/>
      <c r="J163" s="315"/>
      <c r="K163" s="315"/>
    </row>
    <row r="164" s="1" customFormat="1" ht="7.5" customHeight="1">
      <c r="B164" s="294"/>
      <c r="C164" s="295"/>
      <c r="D164" s="295"/>
      <c r="E164" s="295"/>
      <c r="F164" s="295"/>
      <c r="G164" s="295"/>
      <c r="H164" s="295"/>
      <c r="I164" s="295"/>
      <c r="J164" s="295"/>
      <c r="K164" s="296"/>
    </row>
    <row r="165" s="1" customFormat="1" ht="45" customHeight="1">
      <c r="B165" s="297"/>
      <c r="C165" s="298" t="s">
        <v>1454</v>
      </c>
      <c r="D165" s="298"/>
      <c r="E165" s="298"/>
      <c r="F165" s="298"/>
      <c r="G165" s="298"/>
      <c r="H165" s="298"/>
      <c r="I165" s="298"/>
      <c r="J165" s="298"/>
      <c r="K165" s="299"/>
    </row>
    <row r="166" s="1" customFormat="1" ht="17.25" customHeight="1">
      <c r="B166" s="297"/>
      <c r="C166" s="322" t="s">
        <v>1382</v>
      </c>
      <c r="D166" s="322"/>
      <c r="E166" s="322"/>
      <c r="F166" s="322" t="s">
        <v>1383</v>
      </c>
      <c r="G166" s="364"/>
      <c r="H166" s="365" t="s">
        <v>51</v>
      </c>
      <c r="I166" s="365" t="s">
        <v>54</v>
      </c>
      <c r="J166" s="322" t="s">
        <v>1384</v>
      </c>
      <c r="K166" s="299"/>
    </row>
    <row r="167" s="1" customFormat="1" ht="17.25" customHeight="1">
      <c r="B167" s="300"/>
      <c r="C167" s="324" t="s">
        <v>1385</v>
      </c>
      <c r="D167" s="324"/>
      <c r="E167" s="324"/>
      <c r="F167" s="325" t="s">
        <v>1386</v>
      </c>
      <c r="G167" s="366"/>
      <c r="H167" s="367"/>
      <c r="I167" s="367"/>
      <c r="J167" s="324" t="s">
        <v>1387</v>
      </c>
      <c r="K167" s="302"/>
    </row>
    <row r="168" s="1" customFormat="1" ht="5.25" customHeight="1">
      <c r="B168" s="332"/>
      <c r="C168" s="327"/>
      <c r="D168" s="327"/>
      <c r="E168" s="327"/>
      <c r="F168" s="327"/>
      <c r="G168" s="328"/>
      <c r="H168" s="327"/>
      <c r="I168" s="327"/>
      <c r="J168" s="327"/>
      <c r="K168" s="355"/>
    </row>
    <row r="169" s="1" customFormat="1" ht="15" customHeight="1">
      <c r="B169" s="332"/>
      <c r="C169" s="307" t="s">
        <v>1391</v>
      </c>
      <c r="D169" s="307"/>
      <c r="E169" s="307"/>
      <c r="F169" s="330" t="s">
        <v>1388</v>
      </c>
      <c r="G169" s="307"/>
      <c r="H169" s="307" t="s">
        <v>1428</v>
      </c>
      <c r="I169" s="307" t="s">
        <v>1390</v>
      </c>
      <c r="J169" s="307">
        <v>120</v>
      </c>
      <c r="K169" s="355"/>
    </row>
    <row r="170" s="1" customFormat="1" ht="15" customHeight="1">
      <c r="B170" s="332"/>
      <c r="C170" s="307" t="s">
        <v>1437</v>
      </c>
      <c r="D170" s="307"/>
      <c r="E170" s="307"/>
      <c r="F170" s="330" t="s">
        <v>1388</v>
      </c>
      <c r="G170" s="307"/>
      <c r="H170" s="307" t="s">
        <v>1438</v>
      </c>
      <c r="I170" s="307" t="s">
        <v>1390</v>
      </c>
      <c r="J170" s="307" t="s">
        <v>1439</v>
      </c>
      <c r="K170" s="355"/>
    </row>
    <row r="171" s="1" customFormat="1" ht="15" customHeight="1">
      <c r="B171" s="332"/>
      <c r="C171" s="307" t="s">
        <v>1336</v>
      </c>
      <c r="D171" s="307"/>
      <c r="E171" s="307"/>
      <c r="F171" s="330" t="s">
        <v>1388</v>
      </c>
      <c r="G171" s="307"/>
      <c r="H171" s="307" t="s">
        <v>1455</v>
      </c>
      <c r="I171" s="307" t="s">
        <v>1390</v>
      </c>
      <c r="J171" s="307" t="s">
        <v>1439</v>
      </c>
      <c r="K171" s="355"/>
    </row>
    <row r="172" s="1" customFormat="1" ht="15" customHeight="1">
      <c r="B172" s="332"/>
      <c r="C172" s="307" t="s">
        <v>1393</v>
      </c>
      <c r="D172" s="307"/>
      <c r="E172" s="307"/>
      <c r="F172" s="330" t="s">
        <v>1394</v>
      </c>
      <c r="G172" s="307"/>
      <c r="H172" s="307" t="s">
        <v>1455</v>
      </c>
      <c r="I172" s="307" t="s">
        <v>1390</v>
      </c>
      <c r="J172" s="307">
        <v>50</v>
      </c>
      <c r="K172" s="355"/>
    </row>
    <row r="173" s="1" customFormat="1" ht="15" customHeight="1">
      <c r="B173" s="332"/>
      <c r="C173" s="307" t="s">
        <v>1396</v>
      </c>
      <c r="D173" s="307"/>
      <c r="E173" s="307"/>
      <c r="F173" s="330" t="s">
        <v>1388</v>
      </c>
      <c r="G173" s="307"/>
      <c r="H173" s="307" t="s">
        <v>1455</v>
      </c>
      <c r="I173" s="307" t="s">
        <v>1398</v>
      </c>
      <c r="J173" s="307"/>
      <c r="K173" s="355"/>
    </row>
    <row r="174" s="1" customFormat="1" ht="15" customHeight="1">
      <c r="B174" s="332"/>
      <c r="C174" s="307" t="s">
        <v>1407</v>
      </c>
      <c r="D174" s="307"/>
      <c r="E174" s="307"/>
      <c r="F174" s="330" t="s">
        <v>1394</v>
      </c>
      <c r="G174" s="307"/>
      <c r="H174" s="307" t="s">
        <v>1455</v>
      </c>
      <c r="I174" s="307" t="s">
        <v>1390</v>
      </c>
      <c r="J174" s="307">
        <v>50</v>
      </c>
      <c r="K174" s="355"/>
    </row>
    <row r="175" s="1" customFormat="1" ht="15" customHeight="1">
      <c r="B175" s="332"/>
      <c r="C175" s="307" t="s">
        <v>1415</v>
      </c>
      <c r="D175" s="307"/>
      <c r="E175" s="307"/>
      <c r="F175" s="330" t="s">
        <v>1394</v>
      </c>
      <c r="G175" s="307"/>
      <c r="H175" s="307" t="s">
        <v>1455</v>
      </c>
      <c r="I175" s="307" t="s">
        <v>1390</v>
      </c>
      <c r="J175" s="307">
        <v>50</v>
      </c>
      <c r="K175" s="355"/>
    </row>
    <row r="176" s="1" customFormat="1" ht="15" customHeight="1">
      <c r="B176" s="332"/>
      <c r="C176" s="307" t="s">
        <v>1413</v>
      </c>
      <c r="D176" s="307"/>
      <c r="E176" s="307"/>
      <c r="F176" s="330" t="s">
        <v>1394</v>
      </c>
      <c r="G176" s="307"/>
      <c r="H176" s="307" t="s">
        <v>1455</v>
      </c>
      <c r="I176" s="307" t="s">
        <v>1390</v>
      </c>
      <c r="J176" s="307">
        <v>50</v>
      </c>
      <c r="K176" s="355"/>
    </row>
    <row r="177" s="1" customFormat="1" ht="15" customHeight="1">
      <c r="B177" s="332"/>
      <c r="C177" s="307" t="s">
        <v>239</v>
      </c>
      <c r="D177" s="307"/>
      <c r="E177" s="307"/>
      <c r="F177" s="330" t="s">
        <v>1388</v>
      </c>
      <c r="G177" s="307"/>
      <c r="H177" s="307" t="s">
        <v>1456</v>
      </c>
      <c r="I177" s="307" t="s">
        <v>1457</v>
      </c>
      <c r="J177" s="307"/>
      <c r="K177" s="355"/>
    </row>
    <row r="178" s="1" customFormat="1" ht="15" customHeight="1">
      <c r="B178" s="332"/>
      <c r="C178" s="307" t="s">
        <v>54</v>
      </c>
      <c r="D178" s="307"/>
      <c r="E178" s="307"/>
      <c r="F178" s="330" t="s">
        <v>1388</v>
      </c>
      <c r="G178" s="307"/>
      <c r="H178" s="307" t="s">
        <v>1458</v>
      </c>
      <c r="I178" s="307" t="s">
        <v>1459</v>
      </c>
      <c r="J178" s="307">
        <v>1</v>
      </c>
      <c r="K178" s="355"/>
    </row>
    <row r="179" s="1" customFormat="1" ht="15" customHeight="1">
      <c r="B179" s="332"/>
      <c r="C179" s="307" t="s">
        <v>50</v>
      </c>
      <c r="D179" s="307"/>
      <c r="E179" s="307"/>
      <c r="F179" s="330" t="s">
        <v>1388</v>
      </c>
      <c r="G179" s="307"/>
      <c r="H179" s="307" t="s">
        <v>1460</v>
      </c>
      <c r="I179" s="307" t="s">
        <v>1390</v>
      </c>
      <c r="J179" s="307">
        <v>20</v>
      </c>
      <c r="K179" s="355"/>
    </row>
    <row r="180" s="1" customFormat="1" ht="15" customHeight="1">
      <c r="B180" s="332"/>
      <c r="C180" s="307" t="s">
        <v>51</v>
      </c>
      <c r="D180" s="307"/>
      <c r="E180" s="307"/>
      <c r="F180" s="330" t="s">
        <v>1388</v>
      </c>
      <c r="G180" s="307"/>
      <c r="H180" s="307" t="s">
        <v>1461</v>
      </c>
      <c r="I180" s="307" t="s">
        <v>1390</v>
      </c>
      <c r="J180" s="307">
        <v>255</v>
      </c>
      <c r="K180" s="355"/>
    </row>
    <row r="181" s="1" customFormat="1" ht="15" customHeight="1">
      <c r="B181" s="332"/>
      <c r="C181" s="307" t="s">
        <v>240</v>
      </c>
      <c r="D181" s="307"/>
      <c r="E181" s="307"/>
      <c r="F181" s="330" t="s">
        <v>1388</v>
      </c>
      <c r="G181" s="307"/>
      <c r="H181" s="307" t="s">
        <v>1352</v>
      </c>
      <c r="I181" s="307" t="s">
        <v>1390</v>
      </c>
      <c r="J181" s="307">
        <v>10</v>
      </c>
      <c r="K181" s="355"/>
    </row>
    <row r="182" s="1" customFormat="1" ht="15" customHeight="1">
      <c r="B182" s="332"/>
      <c r="C182" s="307" t="s">
        <v>241</v>
      </c>
      <c r="D182" s="307"/>
      <c r="E182" s="307"/>
      <c r="F182" s="330" t="s">
        <v>1388</v>
      </c>
      <c r="G182" s="307"/>
      <c r="H182" s="307" t="s">
        <v>1462</v>
      </c>
      <c r="I182" s="307" t="s">
        <v>1423</v>
      </c>
      <c r="J182" s="307"/>
      <c r="K182" s="355"/>
    </row>
    <row r="183" s="1" customFormat="1" ht="15" customHeight="1">
      <c r="B183" s="332"/>
      <c r="C183" s="307" t="s">
        <v>1463</v>
      </c>
      <c r="D183" s="307"/>
      <c r="E183" s="307"/>
      <c r="F183" s="330" t="s">
        <v>1388</v>
      </c>
      <c r="G183" s="307"/>
      <c r="H183" s="307" t="s">
        <v>1464</v>
      </c>
      <c r="I183" s="307" t="s">
        <v>1423</v>
      </c>
      <c r="J183" s="307"/>
      <c r="K183" s="355"/>
    </row>
    <row r="184" s="1" customFormat="1" ht="15" customHeight="1">
      <c r="B184" s="332"/>
      <c r="C184" s="307" t="s">
        <v>1452</v>
      </c>
      <c r="D184" s="307"/>
      <c r="E184" s="307"/>
      <c r="F184" s="330" t="s">
        <v>1388</v>
      </c>
      <c r="G184" s="307"/>
      <c r="H184" s="307" t="s">
        <v>1465</v>
      </c>
      <c r="I184" s="307" t="s">
        <v>1423</v>
      </c>
      <c r="J184" s="307"/>
      <c r="K184" s="355"/>
    </row>
    <row r="185" s="1" customFormat="1" ht="15" customHeight="1">
      <c r="B185" s="332"/>
      <c r="C185" s="307" t="s">
        <v>243</v>
      </c>
      <c r="D185" s="307"/>
      <c r="E185" s="307"/>
      <c r="F185" s="330" t="s">
        <v>1394</v>
      </c>
      <c r="G185" s="307"/>
      <c r="H185" s="307" t="s">
        <v>1466</v>
      </c>
      <c r="I185" s="307" t="s">
        <v>1390</v>
      </c>
      <c r="J185" s="307">
        <v>50</v>
      </c>
      <c r="K185" s="355"/>
    </row>
    <row r="186" s="1" customFormat="1" ht="15" customHeight="1">
      <c r="B186" s="332"/>
      <c r="C186" s="307" t="s">
        <v>1467</v>
      </c>
      <c r="D186" s="307"/>
      <c r="E186" s="307"/>
      <c r="F186" s="330" t="s">
        <v>1394</v>
      </c>
      <c r="G186" s="307"/>
      <c r="H186" s="307" t="s">
        <v>1468</v>
      </c>
      <c r="I186" s="307" t="s">
        <v>1469</v>
      </c>
      <c r="J186" s="307"/>
      <c r="K186" s="355"/>
    </row>
    <row r="187" s="1" customFormat="1" ht="15" customHeight="1">
      <c r="B187" s="332"/>
      <c r="C187" s="307" t="s">
        <v>1470</v>
      </c>
      <c r="D187" s="307"/>
      <c r="E187" s="307"/>
      <c r="F187" s="330" t="s">
        <v>1394</v>
      </c>
      <c r="G187" s="307"/>
      <c r="H187" s="307" t="s">
        <v>1471</v>
      </c>
      <c r="I187" s="307" t="s">
        <v>1469</v>
      </c>
      <c r="J187" s="307"/>
      <c r="K187" s="355"/>
    </row>
    <row r="188" s="1" customFormat="1" ht="15" customHeight="1">
      <c r="B188" s="332"/>
      <c r="C188" s="307" t="s">
        <v>1472</v>
      </c>
      <c r="D188" s="307"/>
      <c r="E188" s="307"/>
      <c r="F188" s="330" t="s">
        <v>1394</v>
      </c>
      <c r="G188" s="307"/>
      <c r="H188" s="307" t="s">
        <v>1473</v>
      </c>
      <c r="I188" s="307" t="s">
        <v>1469</v>
      </c>
      <c r="J188" s="307"/>
      <c r="K188" s="355"/>
    </row>
    <row r="189" s="1" customFormat="1" ht="15" customHeight="1">
      <c r="B189" s="332"/>
      <c r="C189" s="368" t="s">
        <v>1474</v>
      </c>
      <c r="D189" s="307"/>
      <c r="E189" s="307"/>
      <c r="F189" s="330" t="s">
        <v>1394</v>
      </c>
      <c r="G189" s="307"/>
      <c r="H189" s="307" t="s">
        <v>1475</v>
      </c>
      <c r="I189" s="307" t="s">
        <v>1476</v>
      </c>
      <c r="J189" s="369" t="s">
        <v>1477</v>
      </c>
      <c r="K189" s="355"/>
    </row>
    <row r="190" s="17" customFormat="1" ht="15" customHeight="1">
      <c r="B190" s="370"/>
      <c r="C190" s="371" t="s">
        <v>1478</v>
      </c>
      <c r="D190" s="372"/>
      <c r="E190" s="372"/>
      <c r="F190" s="373" t="s">
        <v>1394</v>
      </c>
      <c r="G190" s="372"/>
      <c r="H190" s="372" t="s">
        <v>1479</v>
      </c>
      <c r="I190" s="372" t="s">
        <v>1476</v>
      </c>
      <c r="J190" s="374" t="s">
        <v>1477</v>
      </c>
      <c r="K190" s="375"/>
    </row>
    <row r="191" s="1" customFormat="1" ht="15" customHeight="1">
      <c r="B191" s="332"/>
      <c r="C191" s="368" t="s">
        <v>39</v>
      </c>
      <c r="D191" s="307"/>
      <c r="E191" s="307"/>
      <c r="F191" s="330" t="s">
        <v>1388</v>
      </c>
      <c r="G191" s="307"/>
      <c r="H191" s="304" t="s">
        <v>1480</v>
      </c>
      <c r="I191" s="307" t="s">
        <v>1481</v>
      </c>
      <c r="J191" s="307"/>
      <c r="K191" s="355"/>
    </row>
    <row r="192" s="1" customFormat="1" ht="15" customHeight="1">
      <c r="B192" s="332"/>
      <c r="C192" s="368" t="s">
        <v>1482</v>
      </c>
      <c r="D192" s="307"/>
      <c r="E192" s="307"/>
      <c r="F192" s="330" t="s">
        <v>1388</v>
      </c>
      <c r="G192" s="307"/>
      <c r="H192" s="307" t="s">
        <v>1483</v>
      </c>
      <c r="I192" s="307" t="s">
        <v>1423</v>
      </c>
      <c r="J192" s="307"/>
      <c r="K192" s="355"/>
    </row>
    <row r="193" s="1" customFormat="1" ht="15" customHeight="1">
      <c r="B193" s="332"/>
      <c r="C193" s="368" t="s">
        <v>1484</v>
      </c>
      <c r="D193" s="307"/>
      <c r="E193" s="307"/>
      <c r="F193" s="330" t="s">
        <v>1388</v>
      </c>
      <c r="G193" s="307"/>
      <c r="H193" s="307" t="s">
        <v>1485</v>
      </c>
      <c r="I193" s="307" t="s">
        <v>1423</v>
      </c>
      <c r="J193" s="307"/>
      <c r="K193" s="355"/>
    </row>
    <row r="194" s="1" customFormat="1" ht="15" customHeight="1">
      <c r="B194" s="332"/>
      <c r="C194" s="368" t="s">
        <v>1486</v>
      </c>
      <c r="D194" s="307"/>
      <c r="E194" s="307"/>
      <c r="F194" s="330" t="s">
        <v>1394</v>
      </c>
      <c r="G194" s="307"/>
      <c r="H194" s="307" t="s">
        <v>1487</v>
      </c>
      <c r="I194" s="307" t="s">
        <v>1423</v>
      </c>
      <c r="J194" s="307"/>
      <c r="K194" s="355"/>
    </row>
    <row r="195" s="1" customFormat="1" ht="15" customHeight="1">
      <c r="B195" s="361"/>
      <c r="C195" s="376"/>
      <c r="D195" s="341"/>
      <c r="E195" s="341"/>
      <c r="F195" s="341"/>
      <c r="G195" s="341"/>
      <c r="H195" s="341"/>
      <c r="I195" s="341"/>
      <c r="J195" s="341"/>
      <c r="K195" s="362"/>
    </row>
    <row r="196" s="1" customFormat="1" ht="18.75" customHeight="1">
      <c r="B196" s="343"/>
      <c r="C196" s="353"/>
      <c r="D196" s="353"/>
      <c r="E196" s="353"/>
      <c r="F196" s="363"/>
      <c r="G196" s="353"/>
      <c r="H196" s="353"/>
      <c r="I196" s="353"/>
      <c r="J196" s="353"/>
      <c r="K196" s="343"/>
    </row>
    <row r="197" s="1" customFormat="1" ht="18.75" customHeight="1">
      <c r="B197" s="343"/>
      <c r="C197" s="353"/>
      <c r="D197" s="353"/>
      <c r="E197" s="353"/>
      <c r="F197" s="363"/>
      <c r="G197" s="353"/>
      <c r="H197" s="353"/>
      <c r="I197" s="353"/>
      <c r="J197" s="353"/>
      <c r="K197" s="343"/>
    </row>
    <row r="198" s="1" customFormat="1" ht="18.75" customHeight="1">
      <c r="B198" s="315"/>
      <c r="C198" s="315"/>
      <c r="D198" s="315"/>
      <c r="E198" s="315"/>
      <c r="F198" s="315"/>
      <c r="G198" s="315"/>
      <c r="H198" s="315"/>
      <c r="I198" s="315"/>
      <c r="J198" s="315"/>
      <c r="K198" s="315"/>
    </row>
    <row r="199" s="1" customFormat="1" ht="13.5">
      <c r="B199" s="294"/>
      <c r="C199" s="295"/>
      <c r="D199" s="295"/>
      <c r="E199" s="295"/>
      <c r="F199" s="295"/>
      <c r="G199" s="295"/>
      <c r="H199" s="295"/>
      <c r="I199" s="295"/>
      <c r="J199" s="295"/>
      <c r="K199" s="296"/>
    </row>
    <row r="200" s="1" customFormat="1" ht="21">
      <c r="B200" s="297"/>
      <c r="C200" s="298" t="s">
        <v>1488</v>
      </c>
      <c r="D200" s="298"/>
      <c r="E200" s="298"/>
      <c r="F200" s="298"/>
      <c r="G200" s="298"/>
      <c r="H200" s="298"/>
      <c r="I200" s="298"/>
      <c r="J200" s="298"/>
      <c r="K200" s="299"/>
    </row>
    <row r="201" s="1" customFormat="1" ht="25.5" customHeight="1">
      <c r="B201" s="297"/>
      <c r="C201" s="377" t="s">
        <v>1489</v>
      </c>
      <c r="D201" s="377"/>
      <c r="E201" s="377"/>
      <c r="F201" s="377" t="s">
        <v>1490</v>
      </c>
      <c r="G201" s="378"/>
      <c r="H201" s="377" t="s">
        <v>1491</v>
      </c>
      <c r="I201" s="377"/>
      <c r="J201" s="377"/>
      <c r="K201" s="299"/>
    </row>
    <row r="202" s="1" customFormat="1" ht="5.25" customHeight="1">
      <c r="B202" s="332"/>
      <c r="C202" s="327"/>
      <c r="D202" s="327"/>
      <c r="E202" s="327"/>
      <c r="F202" s="327"/>
      <c r="G202" s="353"/>
      <c r="H202" s="327"/>
      <c r="I202" s="327"/>
      <c r="J202" s="327"/>
      <c r="K202" s="355"/>
    </row>
    <row r="203" s="1" customFormat="1" ht="15" customHeight="1">
      <c r="B203" s="332"/>
      <c r="C203" s="307" t="s">
        <v>1481</v>
      </c>
      <c r="D203" s="307"/>
      <c r="E203" s="307"/>
      <c r="F203" s="330" t="s">
        <v>40</v>
      </c>
      <c r="G203" s="307"/>
      <c r="H203" s="307" t="s">
        <v>1492</v>
      </c>
      <c r="I203" s="307"/>
      <c r="J203" s="307"/>
      <c r="K203" s="355"/>
    </row>
    <row r="204" s="1" customFormat="1" ht="15" customHeight="1">
      <c r="B204" s="332"/>
      <c r="C204" s="307"/>
      <c r="D204" s="307"/>
      <c r="E204" s="307"/>
      <c r="F204" s="330" t="s">
        <v>41</v>
      </c>
      <c r="G204" s="307"/>
      <c r="H204" s="307" t="s">
        <v>1493</v>
      </c>
      <c r="I204" s="307"/>
      <c r="J204" s="307"/>
      <c r="K204" s="355"/>
    </row>
    <row r="205" s="1" customFormat="1" ht="15" customHeight="1">
      <c r="B205" s="332"/>
      <c r="C205" s="307"/>
      <c r="D205" s="307"/>
      <c r="E205" s="307"/>
      <c r="F205" s="330" t="s">
        <v>44</v>
      </c>
      <c r="G205" s="307"/>
      <c r="H205" s="307" t="s">
        <v>1494</v>
      </c>
      <c r="I205" s="307"/>
      <c r="J205" s="307"/>
      <c r="K205" s="355"/>
    </row>
    <row r="206" s="1" customFormat="1" ht="15" customHeight="1">
      <c r="B206" s="332"/>
      <c r="C206" s="307"/>
      <c r="D206" s="307"/>
      <c r="E206" s="307"/>
      <c r="F206" s="330" t="s">
        <v>42</v>
      </c>
      <c r="G206" s="307"/>
      <c r="H206" s="307" t="s">
        <v>1495</v>
      </c>
      <c r="I206" s="307"/>
      <c r="J206" s="307"/>
      <c r="K206" s="355"/>
    </row>
    <row r="207" s="1" customFormat="1" ht="15" customHeight="1">
      <c r="B207" s="332"/>
      <c r="C207" s="307"/>
      <c r="D207" s="307"/>
      <c r="E207" s="307"/>
      <c r="F207" s="330" t="s">
        <v>43</v>
      </c>
      <c r="G207" s="307"/>
      <c r="H207" s="307" t="s">
        <v>1496</v>
      </c>
      <c r="I207" s="307"/>
      <c r="J207" s="307"/>
      <c r="K207" s="355"/>
    </row>
    <row r="208" s="1" customFormat="1" ht="15" customHeight="1">
      <c r="B208" s="332"/>
      <c r="C208" s="307"/>
      <c r="D208" s="307"/>
      <c r="E208" s="307"/>
      <c r="F208" s="330"/>
      <c r="G208" s="307"/>
      <c r="H208" s="307"/>
      <c r="I208" s="307"/>
      <c r="J208" s="307"/>
      <c r="K208" s="355"/>
    </row>
    <row r="209" s="1" customFormat="1" ht="15" customHeight="1">
      <c r="B209" s="332"/>
      <c r="C209" s="307" t="s">
        <v>1435</v>
      </c>
      <c r="D209" s="307"/>
      <c r="E209" s="307"/>
      <c r="F209" s="330" t="s">
        <v>76</v>
      </c>
      <c r="G209" s="307"/>
      <c r="H209" s="307" t="s">
        <v>1497</v>
      </c>
      <c r="I209" s="307"/>
      <c r="J209" s="307"/>
      <c r="K209" s="355"/>
    </row>
    <row r="210" s="1" customFormat="1" ht="15" customHeight="1">
      <c r="B210" s="332"/>
      <c r="C210" s="307"/>
      <c r="D210" s="307"/>
      <c r="E210" s="307"/>
      <c r="F210" s="330" t="s">
        <v>1330</v>
      </c>
      <c r="G210" s="307"/>
      <c r="H210" s="307" t="s">
        <v>1331</v>
      </c>
      <c r="I210" s="307"/>
      <c r="J210" s="307"/>
      <c r="K210" s="355"/>
    </row>
    <row r="211" s="1" customFormat="1" ht="15" customHeight="1">
      <c r="B211" s="332"/>
      <c r="C211" s="307"/>
      <c r="D211" s="307"/>
      <c r="E211" s="307"/>
      <c r="F211" s="330" t="s">
        <v>1328</v>
      </c>
      <c r="G211" s="307"/>
      <c r="H211" s="307" t="s">
        <v>1498</v>
      </c>
      <c r="I211" s="307"/>
      <c r="J211" s="307"/>
      <c r="K211" s="355"/>
    </row>
    <row r="212" s="1" customFormat="1" ht="15" customHeight="1">
      <c r="B212" s="379"/>
      <c r="C212" s="307"/>
      <c r="D212" s="307"/>
      <c r="E212" s="307"/>
      <c r="F212" s="330" t="s">
        <v>1332</v>
      </c>
      <c r="G212" s="368"/>
      <c r="H212" s="359" t="s">
        <v>1333</v>
      </c>
      <c r="I212" s="359"/>
      <c r="J212" s="359"/>
      <c r="K212" s="380"/>
    </row>
    <row r="213" s="1" customFormat="1" ht="15" customHeight="1">
      <c r="B213" s="379"/>
      <c r="C213" s="307"/>
      <c r="D213" s="307"/>
      <c r="E213" s="307"/>
      <c r="F213" s="330" t="s">
        <v>1334</v>
      </c>
      <c r="G213" s="368"/>
      <c r="H213" s="359" t="s">
        <v>1499</v>
      </c>
      <c r="I213" s="359"/>
      <c r="J213" s="359"/>
      <c r="K213" s="380"/>
    </row>
    <row r="214" s="1" customFormat="1" ht="15" customHeight="1">
      <c r="B214" s="379"/>
      <c r="C214" s="307"/>
      <c r="D214" s="307"/>
      <c r="E214" s="307"/>
      <c r="F214" s="330"/>
      <c r="G214" s="368"/>
      <c r="H214" s="359"/>
      <c r="I214" s="359"/>
      <c r="J214" s="359"/>
      <c r="K214" s="380"/>
    </row>
    <row r="215" s="1" customFormat="1" ht="15" customHeight="1">
      <c r="B215" s="379"/>
      <c r="C215" s="307" t="s">
        <v>1459</v>
      </c>
      <c r="D215" s="307"/>
      <c r="E215" s="307"/>
      <c r="F215" s="330">
        <v>1</v>
      </c>
      <c r="G215" s="368"/>
      <c r="H215" s="359" t="s">
        <v>1500</v>
      </c>
      <c r="I215" s="359"/>
      <c r="J215" s="359"/>
      <c r="K215" s="380"/>
    </row>
    <row r="216" s="1" customFormat="1" ht="15" customHeight="1">
      <c r="B216" s="379"/>
      <c r="C216" s="307"/>
      <c r="D216" s="307"/>
      <c r="E216" s="307"/>
      <c r="F216" s="330">
        <v>2</v>
      </c>
      <c r="G216" s="368"/>
      <c r="H216" s="359" t="s">
        <v>1501</v>
      </c>
      <c r="I216" s="359"/>
      <c r="J216" s="359"/>
      <c r="K216" s="380"/>
    </row>
    <row r="217" s="1" customFormat="1" ht="15" customHeight="1">
      <c r="B217" s="379"/>
      <c r="C217" s="307"/>
      <c r="D217" s="307"/>
      <c r="E217" s="307"/>
      <c r="F217" s="330">
        <v>3</v>
      </c>
      <c r="G217" s="368"/>
      <c r="H217" s="359" t="s">
        <v>1502</v>
      </c>
      <c r="I217" s="359"/>
      <c r="J217" s="359"/>
      <c r="K217" s="380"/>
    </row>
    <row r="218" s="1" customFormat="1" ht="15" customHeight="1">
      <c r="B218" s="379"/>
      <c r="C218" s="307"/>
      <c r="D218" s="307"/>
      <c r="E218" s="307"/>
      <c r="F218" s="330">
        <v>4</v>
      </c>
      <c r="G218" s="368"/>
      <c r="H218" s="359" t="s">
        <v>1503</v>
      </c>
      <c r="I218" s="359"/>
      <c r="J218" s="359"/>
      <c r="K218" s="380"/>
    </row>
    <row r="219" s="1" customFormat="1" ht="12.75" customHeight="1">
      <c r="B219" s="381"/>
      <c r="C219" s="382"/>
      <c r="D219" s="382"/>
      <c r="E219" s="382"/>
      <c r="F219" s="382"/>
      <c r="G219" s="382"/>
      <c r="H219" s="382"/>
      <c r="I219" s="382"/>
      <c r="J219" s="382"/>
      <c r="K219" s="38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DESKTOP-5GEEE19\W10</dc:creator>
  <cp:lastModifiedBy>DESKTOP-5GEEE19\W10</cp:lastModifiedBy>
  <dcterms:created xsi:type="dcterms:W3CDTF">2025-10-08T05:24:08Z</dcterms:created>
  <dcterms:modified xsi:type="dcterms:W3CDTF">2025-10-08T05:24:17Z</dcterms:modified>
</cp:coreProperties>
</file>